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jpg" ContentType="image/jpe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codeName="DieseArbeitsmappe" autoCompressPictures="0"/>
  <bookViews>
    <workbookView xWindow="0" yWindow="0" windowWidth="28420" windowHeight="16060" tabRatio="919"/>
  </bookViews>
  <sheets>
    <sheet name="Tipper" sheetId="66" r:id="rId1"/>
  </sheets>
  <definedNames>
    <definedName name="_xlnm.Print_Area" localSheetId="0">Tipper!$A$1:$CV$98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94" i="66" l="1"/>
  <c r="V94" i="66"/>
  <c r="S94" i="66"/>
  <c r="R94" i="66"/>
  <c r="O94" i="66"/>
  <c r="N94" i="66"/>
  <c r="L94" i="66"/>
  <c r="X93" i="66"/>
  <c r="U93" i="66"/>
  <c r="T93" i="66"/>
  <c r="Q93" i="66"/>
  <c r="P93" i="66"/>
  <c r="M93" i="66"/>
  <c r="L93" i="66"/>
  <c r="AI92" i="66"/>
  <c r="AT92" i="66"/>
  <c r="X92" i="66"/>
  <c r="V92" i="66"/>
  <c r="T92" i="66"/>
  <c r="R92" i="66"/>
  <c r="P92" i="66"/>
  <c r="N92" i="66"/>
  <c r="L92" i="66"/>
  <c r="AI91" i="66"/>
  <c r="AT91" i="66"/>
  <c r="W91" i="66"/>
  <c r="U91" i="66"/>
  <c r="S91" i="66"/>
  <c r="Q91" i="66"/>
  <c r="O91" i="66"/>
  <c r="M91" i="66"/>
  <c r="L91" i="66"/>
  <c r="AI90" i="66"/>
  <c r="AT90" i="66"/>
  <c r="X90" i="66"/>
  <c r="X95" i="66"/>
  <c r="AB92" i="66"/>
  <c r="AL92" i="66"/>
  <c r="AW92" i="66"/>
  <c r="W90" i="66"/>
  <c r="W95" i="66"/>
  <c r="AB91" i="66"/>
  <c r="AL91" i="66"/>
  <c r="AW91" i="66"/>
  <c r="T90" i="66"/>
  <c r="T95" i="66"/>
  <c r="AA92" i="66"/>
  <c r="S90" i="66"/>
  <c r="S95" i="66"/>
  <c r="AA91" i="66"/>
  <c r="P90" i="66"/>
  <c r="P95" i="66"/>
  <c r="Z92" i="66"/>
  <c r="O90" i="66"/>
  <c r="O95" i="66"/>
  <c r="Z91" i="66"/>
  <c r="L90" i="66"/>
  <c r="AI89" i="66"/>
  <c r="AT89" i="66"/>
  <c r="V89" i="66"/>
  <c r="U89" i="66"/>
  <c r="U95" i="66"/>
  <c r="AB89" i="66"/>
  <c r="AL89" i="66"/>
  <c r="AW89" i="66"/>
  <c r="R89" i="66"/>
  <c r="Q89" i="66"/>
  <c r="Q95" i="66"/>
  <c r="AA89" i="66"/>
  <c r="N89" i="66"/>
  <c r="M89" i="66"/>
  <c r="M95" i="66"/>
  <c r="Z89" i="66"/>
  <c r="L89" i="66"/>
  <c r="AQ88" i="66"/>
  <c r="AO88" i="66"/>
  <c r="W83" i="66"/>
  <c r="V83" i="66"/>
  <c r="S83" i="66"/>
  <c r="R83" i="66"/>
  <c r="O83" i="66"/>
  <c r="N83" i="66"/>
  <c r="L83" i="66"/>
  <c r="X82" i="66"/>
  <c r="U82" i="66"/>
  <c r="T82" i="66"/>
  <c r="Q82" i="66"/>
  <c r="P82" i="66"/>
  <c r="M82" i="66"/>
  <c r="L82" i="66"/>
  <c r="AI81" i="66"/>
  <c r="AT81" i="66"/>
  <c r="X81" i="66"/>
  <c r="V81" i="66"/>
  <c r="T81" i="66"/>
  <c r="R81" i="66"/>
  <c r="P81" i="66"/>
  <c r="N81" i="66"/>
  <c r="L81" i="66"/>
  <c r="AI80" i="66"/>
  <c r="AT80" i="66"/>
  <c r="W80" i="66"/>
  <c r="U80" i="66"/>
  <c r="S80" i="66"/>
  <c r="Q80" i="66"/>
  <c r="O80" i="66"/>
  <c r="M80" i="66"/>
  <c r="L80" i="66"/>
  <c r="AI79" i="66"/>
  <c r="AT79" i="66"/>
  <c r="X79" i="66"/>
  <c r="X84" i="66"/>
  <c r="AB81" i="66"/>
  <c r="AL81" i="66"/>
  <c r="AW81" i="66"/>
  <c r="W79" i="66"/>
  <c r="T79" i="66"/>
  <c r="T84" i="66"/>
  <c r="AA81" i="66"/>
  <c r="S79" i="66"/>
  <c r="S84" i="66"/>
  <c r="AA80" i="66"/>
  <c r="P79" i="66"/>
  <c r="P84" i="66"/>
  <c r="Z81" i="66"/>
  <c r="O79" i="66"/>
  <c r="L79" i="66"/>
  <c r="AI78" i="66"/>
  <c r="AT78" i="66"/>
  <c r="V78" i="66"/>
  <c r="U78" i="66"/>
  <c r="U84" i="66"/>
  <c r="AB78" i="66"/>
  <c r="AL78" i="66"/>
  <c r="AW78" i="66"/>
  <c r="R78" i="66"/>
  <c r="Q78" i="66"/>
  <c r="Q84" i="66"/>
  <c r="AA78" i="66"/>
  <c r="N78" i="66"/>
  <c r="M78" i="66"/>
  <c r="M84" i="66"/>
  <c r="Z78" i="66"/>
  <c r="L78" i="66"/>
  <c r="AQ77" i="66"/>
  <c r="AP77" i="66"/>
  <c r="AO77" i="66"/>
  <c r="AN77" i="66"/>
  <c r="W72" i="66"/>
  <c r="V72" i="66"/>
  <c r="S72" i="66"/>
  <c r="R72" i="66"/>
  <c r="O72" i="66"/>
  <c r="N72" i="66"/>
  <c r="L72" i="66"/>
  <c r="X71" i="66"/>
  <c r="U71" i="66"/>
  <c r="T71" i="66"/>
  <c r="Q71" i="66"/>
  <c r="P71" i="66"/>
  <c r="M71" i="66"/>
  <c r="L71" i="66"/>
  <c r="X70" i="66"/>
  <c r="V70" i="66"/>
  <c r="T70" i="66"/>
  <c r="R70" i="66"/>
  <c r="P70" i="66"/>
  <c r="N70" i="66"/>
  <c r="L70" i="66"/>
  <c r="AI69" i="66"/>
  <c r="AT69" i="66"/>
  <c r="W69" i="66"/>
  <c r="U69" i="66"/>
  <c r="S69" i="66"/>
  <c r="Q69" i="66"/>
  <c r="O69" i="66"/>
  <c r="M69" i="66"/>
  <c r="L69" i="66"/>
  <c r="X68" i="66"/>
  <c r="W68" i="66"/>
  <c r="W73" i="66"/>
  <c r="AB69" i="66"/>
  <c r="AL69" i="66"/>
  <c r="AW69" i="66"/>
  <c r="T68" i="66"/>
  <c r="S68" i="66"/>
  <c r="S73" i="66"/>
  <c r="AA69" i="66"/>
  <c r="P68" i="66"/>
  <c r="O68" i="66"/>
  <c r="O73" i="66"/>
  <c r="Z69" i="66"/>
  <c r="L68" i="66"/>
  <c r="AI67" i="66"/>
  <c r="AT67" i="66"/>
  <c r="V67" i="66"/>
  <c r="V73" i="66"/>
  <c r="AB68" i="66"/>
  <c r="AL68" i="66"/>
  <c r="AW68" i="66"/>
  <c r="U67" i="66"/>
  <c r="U73" i="66"/>
  <c r="AB67" i="66"/>
  <c r="AL67" i="66"/>
  <c r="AW67" i="66"/>
  <c r="R67" i="66"/>
  <c r="R73" i="66"/>
  <c r="AA68" i="66"/>
  <c r="Q67" i="66"/>
  <c r="Q73" i="66"/>
  <c r="AA67" i="66"/>
  <c r="N67" i="66"/>
  <c r="N73" i="66"/>
  <c r="Z68" i="66"/>
  <c r="M67" i="66"/>
  <c r="M73" i="66"/>
  <c r="Z67" i="66"/>
  <c r="L67" i="66"/>
  <c r="AP66" i="66"/>
  <c r="AN66" i="66"/>
  <c r="W61" i="66"/>
  <c r="V61" i="66"/>
  <c r="S61" i="66"/>
  <c r="R61" i="66"/>
  <c r="O61" i="66"/>
  <c r="N61" i="66"/>
  <c r="L61" i="66"/>
  <c r="X60" i="66"/>
  <c r="U60" i="66"/>
  <c r="T60" i="66"/>
  <c r="Q60" i="66"/>
  <c r="P60" i="66"/>
  <c r="M60" i="66"/>
  <c r="L60" i="66"/>
  <c r="X59" i="66"/>
  <c r="V59" i="66"/>
  <c r="T59" i="66"/>
  <c r="R59" i="66"/>
  <c r="P59" i="66"/>
  <c r="N59" i="66"/>
  <c r="L59" i="66"/>
  <c r="AI58" i="66"/>
  <c r="AT58" i="66"/>
  <c r="W58" i="66"/>
  <c r="U58" i="66"/>
  <c r="S58" i="66"/>
  <c r="Q58" i="66"/>
  <c r="O58" i="66"/>
  <c r="M58" i="66"/>
  <c r="L58" i="66"/>
  <c r="X57" i="66"/>
  <c r="W57" i="66"/>
  <c r="W62" i="66"/>
  <c r="AB58" i="66"/>
  <c r="AL58" i="66"/>
  <c r="AW58" i="66"/>
  <c r="T57" i="66"/>
  <c r="S57" i="66"/>
  <c r="S62" i="66"/>
  <c r="AA58" i="66"/>
  <c r="P57" i="66"/>
  <c r="O57" i="66"/>
  <c r="O62" i="66"/>
  <c r="Z58" i="66"/>
  <c r="L57" i="66"/>
  <c r="AI56" i="66"/>
  <c r="AT56" i="66"/>
  <c r="V56" i="66"/>
  <c r="V62" i="66"/>
  <c r="AB57" i="66"/>
  <c r="AL57" i="66"/>
  <c r="AW57" i="66"/>
  <c r="U56" i="66"/>
  <c r="R56" i="66"/>
  <c r="R62" i="66"/>
  <c r="AA57" i="66"/>
  <c r="Q56" i="66"/>
  <c r="Q62" i="66"/>
  <c r="AA56" i="66"/>
  <c r="N56" i="66"/>
  <c r="N62" i="66"/>
  <c r="Z57" i="66"/>
  <c r="M56" i="66"/>
  <c r="M62" i="66"/>
  <c r="Z56" i="66"/>
  <c r="L56" i="66"/>
  <c r="AP55" i="66"/>
  <c r="AN55" i="66"/>
  <c r="W50" i="66"/>
  <c r="V50" i="66"/>
  <c r="S50" i="66"/>
  <c r="R50" i="66"/>
  <c r="O50" i="66"/>
  <c r="N50" i="66"/>
  <c r="L50" i="66"/>
  <c r="X49" i="66"/>
  <c r="U49" i="66"/>
  <c r="T49" i="66"/>
  <c r="Q49" i="66"/>
  <c r="P49" i="66"/>
  <c r="M49" i="66"/>
  <c r="L49" i="66"/>
  <c r="AI48" i="66"/>
  <c r="AT48" i="66"/>
  <c r="X48" i="66"/>
  <c r="V48" i="66"/>
  <c r="T48" i="66"/>
  <c r="R48" i="66"/>
  <c r="P48" i="66"/>
  <c r="N48" i="66"/>
  <c r="L48" i="66"/>
  <c r="AI47" i="66"/>
  <c r="AT47" i="66"/>
  <c r="W47" i="66"/>
  <c r="U47" i="66"/>
  <c r="S47" i="66"/>
  <c r="Q47" i="66"/>
  <c r="O47" i="66"/>
  <c r="M47" i="66"/>
  <c r="L47" i="66"/>
  <c r="AI46" i="66"/>
  <c r="AT46" i="66"/>
  <c r="X46" i="66"/>
  <c r="X51" i="66"/>
  <c r="AB48" i="66"/>
  <c r="AL48" i="66"/>
  <c r="AW48" i="66"/>
  <c r="W46" i="66"/>
  <c r="W51" i="66"/>
  <c r="AB47" i="66"/>
  <c r="AL47" i="66"/>
  <c r="AW47" i="66"/>
  <c r="T46" i="66"/>
  <c r="T51" i="66"/>
  <c r="AA48" i="66"/>
  <c r="S46" i="66"/>
  <c r="S51" i="66"/>
  <c r="AA47" i="66"/>
  <c r="P46" i="66"/>
  <c r="P51" i="66"/>
  <c r="Z48" i="66"/>
  <c r="O46" i="66"/>
  <c r="O51" i="66"/>
  <c r="Z47" i="66"/>
  <c r="L46" i="66"/>
  <c r="AI45" i="66"/>
  <c r="AT45" i="66"/>
  <c r="V45" i="66"/>
  <c r="U45" i="66"/>
  <c r="U51" i="66"/>
  <c r="AB45" i="66"/>
  <c r="AL45" i="66"/>
  <c r="AW45" i="66"/>
  <c r="R45" i="66"/>
  <c r="Q45" i="66"/>
  <c r="Q51" i="66"/>
  <c r="AA45" i="66"/>
  <c r="N45" i="66"/>
  <c r="M45" i="66"/>
  <c r="M51" i="66"/>
  <c r="Z45" i="66"/>
  <c r="L45" i="66"/>
  <c r="AQ44" i="66"/>
  <c r="AP44" i="66"/>
  <c r="AO44" i="66"/>
  <c r="AN44" i="66"/>
  <c r="W39" i="66"/>
  <c r="V39" i="66"/>
  <c r="S39" i="66"/>
  <c r="R39" i="66"/>
  <c r="O39" i="66"/>
  <c r="N39" i="66"/>
  <c r="L39" i="66"/>
  <c r="X38" i="66"/>
  <c r="U38" i="66"/>
  <c r="T38" i="66"/>
  <c r="Q38" i="66"/>
  <c r="P38" i="66"/>
  <c r="M38" i="66"/>
  <c r="L38" i="66"/>
  <c r="AI37" i="66"/>
  <c r="AT37" i="66"/>
  <c r="X37" i="66"/>
  <c r="V37" i="66"/>
  <c r="T37" i="66"/>
  <c r="R37" i="66"/>
  <c r="P37" i="66"/>
  <c r="N37" i="66"/>
  <c r="L37" i="66"/>
  <c r="AI36" i="66"/>
  <c r="AT36" i="66"/>
  <c r="W36" i="66"/>
  <c r="U36" i="66"/>
  <c r="S36" i="66"/>
  <c r="Q36" i="66"/>
  <c r="O36" i="66"/>
  <c r="M36" i="66"/>
  <c r="L36" i="66"/>
  <c r="AI35" i="66"/>
  <c r="AT35" i="66"/>
  <c r="X35" i="66"/>
  <c r="X40" i="66"/>
  <c r="AB37" i="66"/>
  <c r="AL37" i="66"/>
  <c r="AW37" i="66"/>
  <c r="W35" i="66"/>
  <c r="W40" i="66"/>
  <c r="AB36" i="66"/>
  <c r="AL36" i="66"/>
  <c r="AW36" i="66"/>
  <c r="T35" i="66"/>
  <c r="T40" i="66"/>
  <c r="AA37" i="66"/>
  <c r="S35" i="66"/>
  <c r="S40" i="66"/>
  <c r="AA36" i="66"/>
  <c r="P35" i="66"/>
  <c r="P40" i="66"/>
  <c r="Z37" i="66"/>
  <c r="O35" i="66"/>
  <c r="O40" i="66"/>
  <c r="Z36" i="66"/>
  <c r="L35" i="66"/>
  <c r="AI34" i="66"/>
  <c r="AT34" i="66"/>
  <c r="V34" i="66"/>
  <c r="U34" i="66"/>
  <c r="U40" i="66"/>
  <c r="AB34" i="66"/>
  <c r="AL34" i="66"/>
  <c r="AW34" i="66"/>
  <c r="R34" i="66"/>
  <c r="Q34" i="66"/>
  <c r="Q40" i="66"/>
  <c r="AA34" i="66"/>
  <c r="N34" i="66"/>
  <c r="M34" i="66"/>
  <c r="M40" i="66"/>
  <c r="Z34" i="66"/>
  <c r="L34" i="66"/>
  <c r="AQ33" i="66"/>
  <c r="AP33" i="66"/>
  <c r="AO33" i="66"/>
  <c r="AN33" i="66"/>
  <c r="W28" i="66"/>
  <c r="V28" i="66"/>
  <c r="S28" i="66"/>
  <c r="R28" i="66"/>
  <c r="O28" i="66"/>
  <c r="N28" i="66"/>
  <c r="L28" i="66"/>
  <c r="X27" i="66"/>
  <c r="U27" i="66"/>
  <c r="T27" i="66"/>
  <c r="Q27" i="66"/>
  <c r="P27" i="66"/>
  <c r="M27" i="66"/>
  <c r="L27" i="66"/>
  <c r="AI26" i="66"/>
  <c r="AQ22" i="66"/>
  <c r="X26" i="66"/>
  <c r="V26" i="66"/>
  <c r="T26" i="66"/>
  <c r="R26" i="66"/>
  <c r="P26" i="66"/>
  <c r="N26" i="66"/>
  <c r="L26" i="66"/>
  <c r="AI25" i="66"/>
  <c r="AT25" i="66"/>
  <c r="W25" i="66"/>
  <c r="U25" i="66"/>
  <c r="S25" i="66"/>
  <c r="Q25" i="66"/>
  <c r="O25" i="66"/>
  <c r="M25" i="66"/>
  <c r="L25" i="66"/>
  <c r="AI24" i="66"/>
  <c r="X24" i="66"/>
  <c r="X29" i="66"/>
  <c r="AB26" i="66"/>
  <c r="AL26" i="66"/>
  <c r="AW26" i="66"/>
  <c r="W24" i="66"/>
  <c r="T24" i="66"/>
  <c r="T29" i="66"/>
  <c r="AA26" i="66"/>
  <c r="S24" i="66"/>
  <c r="P24" i="66"/>
  <c r="P29" i="66"/>
  <c r="Z26" i="66"/>
  <c r="O24" i="66"/>
  <c r="L24" i="66"/>
  <c r="AI23" i="66"/>
  <c r="AT23" i="66"/>
  <c r="V23" i="66"/>
  <c r="V29" i="66"/>
  <c r="AB24" i="66"/>
  <c r="AL24" i="66"/>
  <c r="AW24" i="66"/>
  <c r="U23" i="66"/>
  <c r="R23" i="66"/>
  <c r="R29" i="66"/>
  <c r="AA24" i="66"/>
  <c r="Q23" i="66"/>
  <c r="N23" i="66"/>
  <c r="N29" i="66"/>
  <c r="Z24" i="66"/>
  <c r="M23" i="66"/>
  <c r="L23" i="66"/>
  <c r="AP22" i="66"/>
  <c r="AN22" i="66"/>
  <c r="W17" i="66"/>
  <c r="V17" i="66"/>
  <c r="S17" i="66"/>
  <c r="R17" i="66"/>
  <c r="O17" i="66"/>
  <c r="N17" i="66"/>
  <c r="X16" i="66"/>
  <c r="U16" i="66"/>
  <c r="T16" i="66"/>
  <c r="Q16" i="66"/>
  <c r="P16" i="66"/>
  <c r="M16" i="66"/>
  <c r="AI15" i="66"/>
  <c r="AT15" i="66"/>
  <c r="X15" i="66"/>
  <c r="V15" i="66"/>
  <c r="T15" i="66"/>
  <c r="R15" i="66"/>
  <c r="P15" i="66"/>
  <c r="N15" i="66"/>
  <c r="AI14" i="66"/>
  <c r="AT14" i="66"/>
  <c r="W14" i="66"/>
  <c r="U14" i="66"/>
  <c r="S14" i="66"/>
  <c r="Q14" i="66"/>
  <c r="O14" i="66"/>
  <c r="M14" i="66"/>
  <c r="AI13" i="66"/>
  <c r="AT13" i="66"/>
  <c r="X13" i="66"/>
  <c r="W13" i="66"/>
  <c r="W18" i="66"/>
  <c r="AB14" i="66"/>
  <c r="AL14" i="66"/>
  <c r="AW14" i="66"/>
  <c r="T13" i="66"/>
  <c r="T18" i="66"/>
  <c r="AA15" i="66"/>
  <c r="S13" i="66"/>
  <c r="S18" i="66"/>
  <c r="AA14" i="66"/>
  <c r="P13" i="66"/>
  <c r="O13" i="66"/>
  <c r="O18" i="66"/>
  <c r="Z14" i="66"/>
  <c r="AI12" i="66"/>
  <c r="AT12" i="66"/>
  <c r="V12" i="66"/>
  <c r="U12" i="66"/>
  <c r="U18" i="66"/>
  <c r="AB12" i="66"/>
  <c r="AL12" i="66"/>
  <c r="AW12" i="66"/>
  <c r="R12" i="66"/>
  <c r="Q12" i="66"/>
  <c r="Q18" i="66"/>
  <c r="AA12" i="66"/>
  <c r="N12" i="66"/>
  <c r="M12" i="66"/>
  <c r="M18" i="66"/>
  <c r="Z12" i="66"/>
  <c r="AQ11" i="66"/>
  <c r="AO11" i="66"/>
  <c r="N18" i="66"/>
  <c r="Z13" i="66"/>
  <c r="R18" i="66"/>
  <c r="AA13" i="66"/>
  <c r="V18" i="66"/>
  <c r="AB13" i="66"/>
  <c r="AL13" i="66"/>
  <c r="AW13" i="66"/>
  <c r="M29" i="66"/>
  <c r="Z23" i="66"/>
  <c r="U29" i="66"/>
  <c r="AB23" i="66"/>
  <c r="AL23" i="66"/>
  <c r="AW23" i="66"/>
  <c r="N40" i="66"/>
  <c r="Z35" i="66"/>
  <c r="R40" i="66"/>
  <c r="AA35" i="66"/>
  <c r="V40" i="66"/>
  <c r="AB35" i="66"/>
  <c r="AL35" i="66"/>
  <c r="AW35" i="66"/>
  <c r="N51" i="66"/>
  <c r="Z46" i="66"/>
  <c r="R51" i="66"/>
  <c r="AA46" i="66"/>
  <c r="V51" i="66"/>
  <c r="AB46" i="66"/>
  <c r="AL46" i="66"/>
  <c r="AW46" i="66"/>
  <c r="P62" i="66"/>
  <c r="Z59" i="66"/>
  <c r="T62" i="66"/>
  <c r="AA59" i="66"/>
  <c r="X62" i="66"/>
  <c r="AB59" i="66"/>
  <c r="AL59" i="66"/>
  <c r="AW59" i="66"/>
  <c r="P73" i="66"/>
  <c r="Z70" i="66"/>
  <c r="T73" i="66"/>
  <c r="AA70" i="66"/>
  <c r="X73" i="66"/>
  <c r="AB70" i="66"/>
  <c r="AL70" i="66"/>
  <c r="AW70" i="66"/>
  <c r="N84" i="66"/>
  <c r="Z79" i="66"/>
  <c r="R84" i="66"/>
  <c r="AA79" i="66"/>
  <c r="V84" i="66"/>
  <c r="AB79" i="66"/>
  <c r="AL79" i="66"/>
  <c r="AW79" i="66"/>
  <c r="P18" i="66"/>
  <c r="Z15" i="66"/>
  <c r="X18" i="66"/>
  <c r="AB15" i="66"/>
  <c r="AL15" i="66"/>
  <c r="AW15" i="66"/>
  <c r="Q29" i="66"/>
  <c r="AA23" i="66"/>
  <c r="O84" i="66"/>
  <c r="Z80" i="66"/>
  <c r="W84" i="66"/>
  <c r="AB80" i="66"/>
  <c r="AL80" i="66"/>
  <c r="AW80" i="66"/>
  <c r="AK23" i="66"/>
  <c r="AV23" i="66"/>
  <c r="AC23" i="66"/>
  <c r="O29" i="66"/>
  <c r="Z25" i="66"/>
  <c r="AE23" i="66"/>
  <c r="S29" i="66"/>
  <c r="AA25" i="66"/>
  <c r="W29" i="66"/>
  <c r="AB25" i="66"/>
  <c r="AL25" i="66"/>
  <c r="AW25" i="66"/>
  <c r="AN88" i="66"/>
  <c r="AP88" i="66"/>
  <c r="N95" i="66"/>
  <c r="Z90" i="66"/>
  <c r="AF90" i="66"/>
  <c r="R95" i="66"/>
  <c r="AA90" i="66"/>
  <c r="V95" i="66"/>
  <c r="AB90" i="66"/>
  <c r="AL90" i="66"/>
  <c r="AW90" i="66"/>
  <c r="U62" i="66"/>
  <c r="AB56" i="66"/>
  <c r="AL56" i="66"/>
  <c r="AW56" i="66"/>
  <c r="AJ90" i="66"/>
  <c r="AK90" i="66"/>
  <c r="AC90" i="66"/>
  <c r="AJ92" i="66"/>
  <c r="AF92" i="66"/>
  <c r="AD92" i="66"/>
  <c r="AE92" i="66"/>
  <c r="AK92" i="66"/>
  <c r="AC92" i="66"/>
  <c r="AJ89" i="66"/>
  <c r="AF89" i="66"/>
  <c r="AD89" i="66"/>
  <c r="AE89" i="66"/>
  <c r="AK89" i="66"/>
  <c r="AC89" i="66"/>
  <c r="AJ91" i="66"/>
  <c r="AF91" i="66"/>
  <c r="AD91" i="66"/>
  <c r="AE91" i="66"/>
  <c r="AK91" i="66"/>
  <c r="AC91" i="66"/>
  <c r="AJ79" i="66"/>
  <c r="AF79" i="66"/>
  <c r="AD79" i="66"/>
  <c r="AE79" i="66"/>
  <c r="AK79" i="66"/>
  <c r="AC79" i="66"/>
  <c r="AJ81" i="66"/>
  <c r="AF81" i="66"/>
  <c r="AD81" i="66"/>
  <c r="AE81" i="66"/>
  <c r="AK81" i="66"/>
  <c r="AC81" i="66"/>
  <c r="AJ78" i="66"/>
  <c r="AF78" i="66"/>
  <c r="AD78" i="66"/>
  <c r="AE78" i="66"/>
  <c r="AK78" i="66"/>
  <c r="AC78" i="66"/>
  <c r="AJ80" i="66"/>
  <c r="AF80" i="66"/>
  <c r="AD80" i="66"/>
  <c r="AE80" i="66"/>
  <c r="AK80" i="66"/>
  <c r="AJ68" i="66"/>
  <c r="AF68" i="66"/>
  <c r="AD68" i="66"/>
  <c r="AE68" i="66"/>
  <c r="AK68" i="66"/>
  <c r="AC68" i="66"/>
  <c r="AJ70" i="66"/>
  <c r="AF70" i="66"/>
  <c r="AD70" i="66"/>
  <c r="AE70" i="66"/>
  <c r="AK70" i="66"/>
  <c r="AC70" i="66"/>
  <c r="AJ67" i="66"/>
  <c r="AF67" i="66"/>
  <c r="AD67" i="66"/>
  <c r="AE67" i="66"/>
  <c r="AK67" i="66"/>
  <c r="AC67" i="66"/>
  <c r="AJ69" i="66"/>
  <c r="AF69" i="66"/>
  <c r="AD69" i="66"/>
  <c r="AE69" i="66"/>
  <c r="AK69" i="66"/>
  <c r="AC69" i="66"/>
  <c r="AJ57" i="66"/>
  <c r="AF57" i="66"/>
  <c r="AD57" i="66"/>
  <c r="AE57" i="66"/>
  <c r="AK57" i="66"/>
  <c r="AC57" i="66"/>
  <c r="AJ59" i="66"/>
  <c r="AF59" i="66"/>
  <c r="AD59" i="66"/>
  <c r="AE59" i="66"/>
  <c r="AK59" i="66"/>
  <c r="AC59" i="66"/>
  <c r="AJ56" i="66"/>
  <c r="AF56" i="66"/>
  <c r="AD56" i="66"/>
  <c r="AE56" i="66"/>
  <c r="AK56" i="66"/>
  <c r="AC56" i="66"/>
  <c r="AJ58" i="66"/>
  <c r="AF58" i="66"/>
  <c r="AD58" i="66"/>
  <c r="AE58" i="66"/>
  <c r="AK58" i="66"/>
  <c r="AC58" i="66"/>
  <c r="AJ46" i="66"/>
  <c r="AF46" i="66"/>
  <c r="AD46" i="66"/>
  <c r="AE46" i="66"/>
  <c r="AK46" i="66"/>
  <c r="AC46" i="66"/>
  <c r="AJ48" i="66"/>
  <c r="AF48" i="66"/>
  <c r="AD48" i="66"/>
  <c r="AE48" i="66"/>
  <c r="AK48" i="66"/>
  <c r="AC48" i="66"/>
  <c r="AJ45" i="66"/>
  <c r="AF45" i="66"/>
  <c r="AD45" i="66"/>
  <c r="AE45" i="66"/>
  <c r="AK45" i="66"/>
  <c r="AC45" i="66"/>
  <c r="AJ47" i="66"/>
  <c r="AF47" i="66"/>
  <c r="AD47" i="66"/>
  <c r="AE47" i="66"/>
  <c r="AK47" i="66"/>
  <c r="AC47" i="66"/>
  <c r="AJ35" i="66"/>
  <c r="AF35" i="66"/>
  <c r="AD35" i="66"/>
  <c r="AE35" i="66"/>
  <c r="AK35" i="66"/>
  <c r="AC35" i="66"/>
  <c r="AJ37" i="66"/>
  <c r="AF37" i="66"/>
  <c r="AD37" i="66"/>
  <c r="AE37" i="66"/>
  <c r="AK37" i="66"/>
  <c r="AC37" i="66"/>
  <c r="AJ34" i="66"/>
  <c r="AF34" i="66"/>
  <c r="AD34" i="66"/>
  <c r="AE34" i="66"/>
  <c r="AK34" i="66"/>
  <c r="AC34" i="66"/>
  <c r="AJ36" i="66"/>
  <c r="AF36" i="66"/>
  <c r="AD36" i="66"/>
  <c r="AE36" i="66"/>
  <c r="AK36" i="66"/>
  <c r="AC36" i="66"/>
  <c r="AK24" i="66"/>
  <c r="AC24" i="66"/>
  <c r="AM23" i="66"/>
  <c r="AO22" i="66"/>
  <c r="AT24" i="66"/>
  <c r="AJ24" i="66"/>
  <c r="AF24" i="66"/>
  <c r="AD24" i="66"/>
  <c r="AJ26" i="66"/>
  <c r="AF26" i="66"/>
  <c r="AD26" i="66"/>
  <c r="AE26" i="66"/>
  <c r="AK26" i="66"/>
  <c r="AC26" i="66"/>
  <c r="AJ25" i="66"/>
  <c r="AF25" i="66"/>
  <c r="AD25" i="66"/>
  <c r="AE25" i="66"/>
  <c r="AK25" i="66"/>
  <c r="AC25" i="66"/>
  <c r="AJ23" i="66"/>
  <c r="AF23" i="66"/>
  <c r="AD23" i="66"/>
  <c r="AT26" i="66"/>
  <c r="AE12" i="66"/>
  <c r="AJ12" i="66"/>
  <c r="AF12" i="66"/>
  <c r="AD12" i="66"/>
  <c r="AK12" i="66"/>
  <c r="AC12" i="66"/>
  <c r="AJ15" i="66"/>
  <c r="AF15" i="66"/>
  <c r="AD15" i="66"/>
  <c r="AE15" i="66"/>
  <c r="AK15" i="66"/>
  <c r="AC15" i="66"/>
  <c r="AJ13" i="66"/>
  <c r="AF13" i="66"/>
  <c r="AD13" i="66"/>
  <c r="AE13" i="66"/>
  <c r="AK13" i="66"/>
  <c r="AC13" i="66"/>
  <c r="AE14" i="66"/>
  <c r="AJ14" i="66"/>
  <c r="AF14" i="66"/>
  <c r="AD14" i="66"/>
  <c r="AK14" i="66"/>
  <c r="AC14" i="66"/>
  <c r="AN11" i="66"/>
  <c r="AP11" i="66"/>
  <c r="L17" i="66"/>
  <c r="L16" i="66"/>
  <c r="L15" i="66"/>
  <c r="L14" i="66"/>
  <c r="L13" i="66"/>
  <c r="L12" i="66"/>
  <c r="AI70" i="66"/>
  <c r="AI68" i="66"/>
  <c r="AI59" i="66"/>
  <c r="AI57" i="66"/>
  <c r="AE90" i="66"/>
  <c r="AD90" i="66"/>
  <c r="AC80" i="66"/>
  <c r="AE24" i="66"/>
  <c r="AT68" i="66"/>
  <c r="AO66" i="66"/>
  <c r="AT70" i="66"/>
  <c r="AQ66" i="66"/>
  <c r="AT57" i="66"/>
  <c r="AO55" i="66"/>
  <c r="AT59" i="66"/>
  <c r="AQ55" i="66"/>
  <c r="AV91" i="66"/>
  <c r="AM91" i="66"/>
  <c r="AU91" i="66"/>
  <c r="AG91" i="66"/>
  <c r="AV89" i="66"/>
  <c r="AM89" i="66"/>
  <c r="AU89" i="66"/>
  <c r="AG89" i="66"/>
  <c r="AV92" i="66"/>
  <c r="AM92" i="66"/>
  <c r="AU92" i="66"/>
  <c r="AG92" i="66"/>
  <c r="AV90" i="66"/>
  <c r="AM90" i="66"/>
  <c r="AU90" i="66"/>
  <c r="AG90" i="66"/>
  <c r="AV80" i="66"/>
  <c r="AM80" i="66"/>
  <c r="AU80" i="66"/>
  <c r="AG80" i="66"/>
  <c r="AV78" i="66"/>
  <c r="AM78" i="66"/>
  <c r="AU78" i="66"/>
  <c r="AG78" i="66"/>
  <c r="AV81" i="66"/>
  <c r="AM81" i="66"/>
  <c r="AU81" i="66"/>
  <c r="AG81" i="66"/>
  <c r="AV79" i="66"/>
  <c r="AM79" i="66"/>
  <c r="AU79" i="66"/>
  <c r="AG79" i="66"/>
  <c r="AV69" i="66"/>
  <c r="AM69" i="66"/>
  <c r="AU69" i="66"/>
  <c r="AG69" i="66"/>
  <c r="AV67" i="66"/>
  <c r="AM67" i="66"/>
  <c r="AU67" i="66"/>
  <c r="AG67" i="66"/>
  <c r="AV70" i="66"/>
  <c r="AM70" i="66"/>
  <c r="AU70" i="66"/>
  <c r="AG70" i="66"/>
  <c r="AV68" i="66"/>
  <c r="AM68" i="66"/>
  <c r="AU68" i="66"/>
  <c r="AG68" i="66"/>
  <c r="AV58" i="66"/>
  <c r="AM58" i="66"/>
  <c r="AU58" i="66"/>
  <c r="AG58" i="66"/>
  <c r="AV56" i="66"/>
  <c r="AM56" i="66"/>
  <c r="AU56" i="66"/>
  <c r="AG56" i="66"/>
  <c r="AV59" i="66"/>
  <c r="AM59" i="66"/>
  <c r="AU59" i="66"/>
  <c r="AG59" i="66"/>
  <c r="AV57" i="66"/>
  <c r="AM57" i="66"/>
  <c r="AU57" i="66"/>
  <c r="AG57" i="66"/>
  <c r="AV47" i="66"/>
  <c r="AM47" i="66"/>
  <c r="AU47" i="66"/>
  <c r="AG47" i="66"/>
  <c r="AV45" i="66"/>
  <c r="AM45" i="66"/>
  <c r="AU45" i="66"/>
  <c r="AG45" i="66"/>
  <c r="AV48" i="66"/>
  <c r="AM48" i="66"/>
  <c r="AG48" i="66"/>
  <c r="AU48" i="66"/>
  <c r="AV46" i="66"/>
  <c r="AM46" i="66"/>
  <c r="AU46" i="66"/>
  <c r="AG46" i="66"/>
  <c r="AV36" i="66"/>
  <c r="AM36" i="66"/>
  <c r="AU36" i="66"/>
  <c r="AG36" i="66"/>
  <c r="AV34" i="66"/>
  <c r="AM34" i="66"/>
  <c r="AU34" i="66"/>
  <c r="AG34" i="66"/>
  <c r="AV37" i="66"/>
  <c r="AM37" i="66"/>
  <c r="AU37" i="66"/>
  <c r="AG37" i="66"/>
  <c r="AV35" i="66"/>
  <c r="AM35" i="66"/>
  <c r="AU35" i="66"/>
  <c r="AG35" i="66"/>
  <c r="AU24" i="66"/>
  <c r="AU23" i="66"/>
  <c r="AG23" i="66"/>
  <c r="AV25" i="66"/>
  <c r="AM25" i="66"/>
  <c r="AG25" i="66"/>
  <c r="AU25" i="66"/>
  <c r="AV26" i="66"/>
  <c r="AM26" i="66"/>
  <c r="AG26" i="66"/>
  <c r="AU26" i="66"/>
  <c r="AV24" i="66"/>
  <c r="AM24" i="66"/>
  <c r="AG24" i="66"/>
  <c r="AU14" i="66"/>
  <c r="AU12" i="66"/>
  <c r="AV14" i="66"/>
  <c r="AM14" i="66"/>
  <c r="AG14" i="66"/>
  <c r="AV13" i="66"/>
  <c r="AM13" i="66"/>
  <c r="AU13" i="66"/>
  <c r="AG13" i="66"/>
  <c r="AV15" i="66"/>
  <c r="AM15" i="66"/>
  <c r="AU15" i="66"/>
  <c r="AG15" i="66"/>
  <c r="AV12" i="66"/>
  <c r="AM12" i="66"/>
  <c r="AG12" i="66"/>
  <c r="AH90" i="66"/>
  <c r="AO89" i="66"/>
  <c r="AO92" i="66"/>
  <c r="AO91" i="66"/>
  <c r="AH92" i="66"/>
  <c r="AQ91" i="66"/>
  <c r="AQ90" i="66"/>
  <c r="AQ89" i="66"/>
  <c r="AN92" i="66"/>
  <c r="AN91" i="66"/>
  <c r="AN90" i="66"/>
  <c r="AN93" i="66"/>
  <c r="AR89" i="66"/>
  <c r="AH89" i="66"/>
  <c r="AG94" i="66"/>
  <c r="AP92" i="66"/>
  <c r="AH91" i="66"/>
  <c r="AP90" i="66"/>
  <c r="AP89" i="66"/>
  <c r="AP93" i="66"/>
  <c r="AR91" i="66"/>
  <c r="AH79" i="66"/>
  <c r="AO78" i="66"/>
  <c r="AO81" i="66"/>
  <c r="AO80" i="66"/>
  <c r="AH81" i="66"/>
  <c r="AQ80" i="66"/>
  <c r="AQ79" i="66"/>
  <c r="AQ78" i="66"/>
  <c r="AN81" i="66"/>
  <c r="AN80" i="66"/>
  <c r="AN79" i="66"/>
  <c r="AH78" i="66"/>
  <c r="AG83" i="66"/>
  <c r="AP81" i="66"/>
  <c r="AH80" i="66"/>
  <c r="AP79" i="66"/>
  <c r="AP78" i="66"/>
  <c r="AH68" i="66"/>
  <c r="AO67" i="66"/>
  <c r="AO70" i="66"/>
  <c r="AO69" i="66"/>
  <c r="AH70" i="66"/>
  <c r="AQ69" i="66"/>
  <c r="AQ68" i="66"/>
  <c r="AQ67" i="66"/>
  <c r="AN70" i="66"/>
  <c r="AN69" i="66"/>
  <c r="AN68" i="66"/>
  <c r="AN71" i="66"/>
  <c r="AR67" i="66"/>
  <c r="AH67" i="66"/>
  <c r="AG72" i="66"/>
  <c r="AP70" i="66"/>
  <c r="AH69" i="66"/>
  <c r="AP68" i="66"/>
  <c r="AP67" i="66"/>
  <c r="AP71" i="66"/>
  <c r="AR69" i="66"/>
  <c r="AH57" i="66"/>
  <c r="AO56" i="66"/>
  <c r="AO59" i="66"/>
  <c r="AO58" i="66"/>
  <c r="AH59" i="66"/>
  <c r="AQ58" i="66"/>
  <c r="AQ57" i="66"/>
  <c r="AQ56" i="66"/>
  <c r="AN59" i="66"/>
  <c r="AN58" i="66"/>
  <c r="AN57" i="66"/>
  <c r="AH56" i="66"/>
  <c r="AG61" i="66"/>
  <c r="AP59" i="66"/>
  <c r="AH58" i="66"/>
  <c r="AP57" i="66"/>
  <c r="AP56" i="66"/>
  <c r="AH46" i="66"/>
  <c r="AO45" i="66"/>
  <c r="AO48" i="66"/>
  <c r="AO47" i="66"/>
  <c r="AH48" i="66"/>
  <c r="AQ47" i="66"/>
  <c r="AQ46" i="66"/>
  <c r="AQ45" i="66"/>
  <c r="AN48" i="66"/>
  <c r="AN47" i="66"/>
  <c r="AN46" i="66"/>
  <c r="AN49" i="66"/>
  <c r="AR45" i="66"/>
  <c r="AH45" i="66"/>
  <c r="AG50" i="66"/>
  <c r="AP48" i="66"/>
  <c r="AH47" i="66"/>
  <c r="AP46" i="66"/>
  <c r="AP45" i="66"/>
  <c r="AP49" i="66"/>
  <c r="AR47" i="66"/>
  <c r="AH35" i="66"/>
  <c r="AO34" i="66"/>
  <c r="AO37" i="66"/>
  <c r="AO36" i="66"/>
  <c r="AH37" i="66"/>
  <c r="AQ36" i="66"/>
  <c r="AQ35" i="66"/>
  <c r="AQ34" i="66"/>
  <c r="AN37" i="66"/>
  <c r="AN36" i="66"/>
  <c r="AN35" i="66"/>
  <c r="AH34" i="66"/>
  <c r="AG39" i="66"/>
  <c r="AP37" i="66"/>
  <c r="AH36" i="66"/>
  <c r="AP35" i="66"/>
  <c r="AP34" i="66"/>
  <c r="AH24" i="66"/>
  <c r="AO23" i="66"/>
  <c r="AO26" i="66"/>
  <c r="AO25" i="66"/>
  <c r="AH26" i="66"/>
  <c r="AQ25" i="66"/>
  <c r="AQ24" i="66"/>
  <c r="AQ23" i="66"/>
  <c r="AP26" i="66"/>
  <c r="AH25" i="66"/>
  <c r="AP24" i="66"/>
  <c r="AP23" i="66"/>
  <c r="AN26" i="66"/>
  <c r="AN25" i="66"/>
  <c r="AN24" i="66"/>
  <c r="AN27" i="66"/>
  <c r="AR23" i="66"/>
  <c r="AH23" i="66"/>
  <c r="AG28" i="66"/>
  <c r="AN15" i="66"/>
  <c r="AN13" i="66"/>
  <c r="AG17" i="66"/>
  <c r="AN14" i="66"/>
  <c r="AH12" i="66"/>
  <c r="AP15" i="66"/>
  <c r="AP12" i="66"/>
  <c r="AH14" i="66"/>
  <c r="AP13" i="66"/>
  <c r="AH15" i="66"/>
  <c r="AQ13" i="66"/>
  <c r="AQ14" i="66"/>
  <c r="AQ12" i="66"/>
  <c r="AO14" i="66"/>
  <c r="AH13" i="66"/>
  <c r="AO15" i="66"/>
  <c r="AO12" i="66"/>
  <c r="BJ12" i="66"/>
  <c r="BK12" i="66"/>
  <c r="BL12" i="66"/>
  <c r="BM12" i="66"/>
  <c r="BN12" i="66"/>
  <c r="BO12" i="66"/>
  <c r="BJ13" i="66"/>
  <c r="BK13" i="66"/>
  <c r="BL13" i="66"/>
  <c r="BM13" i="66"/>
  <c r="BN13" i="66"/>
  <c r="BO13" i="66"/>
  <c r="BJ14" i="66"/>
  <c r="BK14" i="66"/>
  <c r="BL14" i="66"/>
  <c r="BM14" i="66"/>
  <c r="BN14" i="66"/>
  <c r="BO14" i="66"/>
  <c r="BJ15" i="66"/>
  <c r="BK15" i="66"/>
  <c r="BL15" i="66"/>
  <c r="BM15" i="66"/>
  <c r="BN15" i="66"/>
  <c r="BO15" i="66"/>
  <c r="BJ16" i="66"/>
  <c r="BK16" i="66"/>
  <c r="BL16" i="66"/>
  <c r="BM16" i="66"/>
  <c r="BN16" i="66"/>
  <c r="BO16" i="66"/>
  <c r="BJ17" i="66"/>
  <c r="BK17" i="66"/>
  <c r="BL17" i="66"/>
  <c r="BM17" i="66"/>
  <c r="BN17" i="66"/>
  <c r="BO17" i="66"/>
  <c r="BJ23" i="66"/>
  <c r="BK23" i="66"/>
  <c r="BL23" i="66"/>
  <c r="BM23" i="66"/>
  <c r="BN23" i="66"/>
  <c r="BO23" i="66"/>
  <c r="BJ24" i="66"/>
  <c r="BK24" i="66"/>
  <c r="BL24" i="66"/>
  <c r="BM24" i="66"/>
  <c r="BN24" i="66"/>
  <c r="BO24" i="66"/>
  <c r="BJ25" i="66"/>
  <c r="BK25" i="66"/>
  <c r="BL25" i="66"/>
  <c r="BM25" i="66"/>
  <c r="BN25" i="66"/>
  <c r="BO25" i="66"/>
  <c r="BJ26" i="66"/>
  <c r="BK26" i="66"/>
  <c r="BL26" i="66"/>
  <c r="BM26" i="66"/>
  <c r="BN26" i="66"/>
  <c r="BO26" i="66"/>
  <c r="BJ27" i="66"/>
  <c r="BK27" i="66"/>
  <c r="BL27" i="66"/>
  <c r="BM27" i="66"/>
  <c r="BN27" i="66"/>
  <c r="BO27" i="66"/>
  <c r="BJ28" i="66"/>
  <c r="BK28" i="66"/>
  <c r="BL28" i="66"/>
  <c r="BM28" i="66"/>
  <c r="BN28" i="66"/>
  <c r="BO28" i="66"/>
  <c r="BJ34" i="66"/>
  <c r="BK34" i="66"/>
  <c r="BL34" i="66"/>
  <c r="BM34" i="66"/>
  <c r="BN34" i="66"/>
  <c r="BO34" i="66"/>
  <c r="BJ35" i="66"/>
  <c r="BK35" i="66"/>
  <c r="BL35" i="66"/>
  <c r="BM35" i="66"/>
  <c r="BN35" i="66"/>
  <c r="BO35" i="66"/>
  <c r="BJ36" i="66"/>
  <c r="BK36" i="66"/>
  <c r="BL36" i="66"/>
  <c r="BM36" i="66"/>
  <c r="BN36" i="66"/>
  <c r="BO36" i="66"/>
  <c r="BJ37" i="66"/>
  <c r="BK37" i="66"/>
  <c r="BL37" i="66"/>
  <c r="BM37" i="66"/>
  <c r="BN37" i="66"/>
  <c r="BO37" i="66"/>
  <c r="BJ38" i="66"/>
  <c r="BK38" i="66"/>
  <c r="BL38" i="66"/>
  <c r="BM38" i="66"/>
  <c r="BN38" i="66"/>
  <c r="BO38" i="66"/>
  <c r="BJ39" i="66"/>
  <c r="BK39" i="66"/>
  <c r="BL39" i="66"/>
  <c r="BM39" i="66"/>
  <c r="BN39" i="66"/>
  <c r="BO39" i="66"/>
  <c r="BJ45" i="66"/>
  <c r="BK45" i="66"/>
  <c r="BL45" i="66"/>
  <c r="BM45" i="66"/>
  <c r="BN45" i="66"/>
  <c r="BO45" i="66"/>
  <c r="BJ46" i="66"/>
  <c r="BK46" i="66"/>
  <c r="BL46" i="66"/>
  <c r="BM46" i="66"/>
  <c r="BN46" i="66"/>
  <c r="BO46" i="66"/>
  <c r="BJ47" i="66"/>
  <c r="BK47" i="66"/>
  <c r="BL47" i="66"/>
  <c r="BM47" i="66"/>
  <c r="BN47" i="66"/>
  <c r="BO47" i="66"/>
  <c r="BJ48" i="66"/>
  <c r="BK48" i="66"/>
  <c r="BL48" i="66"/>
  <c r="BM48" i="66"/>
  <c r="BN48" i="66"/>
  <c r="BO48" i="66"/>
  <c r="BJ49" i="66"/>
  <c r="BK49" i="66"/>
  <c r="BL49" i="66"/>
  <c r="BM49" i="66"/>
  <c r="BN49" i="66"/>
  <c r="BO49" i="66"/>
  <c r="BJ50" i="66"/>
  <c r="BK50" i="66"/>
  <c r="BL50" i="66"/>
  <c r="BM50" i="66"/>
  <c r="BN50" i="66"/>
  <c r="BO50" i="66"/>
  <c r="BJ56" i="66"/>
  <c r="BK56" i="66"/>
  <c r="BL56" i="66"/>
  <c r="BM56" i="66"/>
  <c r="BN56" i="66"/>
  <c r="BO56" i="66"/>
  <c r="BJ57" i="66"/>
  <c r="BK57" i="66"/>
  <c r="BL57" i="66"/>
  <c r="BM57" i="66"/>
  <c r="BN57" i="66"/>
  <c r="BO57" i="66"/>
  <c r="BJ58" i="66"/>
  <c r="BK58" i="66"/>
  <c r="BL58" i="66"/>
  <c r="BM58" i="66"/>
  <c r="BN58" i="66"/>
  <c r="BO58" i="66"/>
  <c r="BJ59" i="66"/>
  <c r="BK59" i="66"/>
  <c r="BL59" i="66"/>
  <c r="BM59" i="66"/>
  <c r="BN59" i="66"/>
  <c r="BO59" i="66"/>
  <c r="BJ60" i="66"/>
  <c r="BK60" i="66"/>
  <c r="BL60" i="66"/>
  <c r="BM60" i="66"/>
  <c r="BN60" i="66"/>
  <c r="BO60" i="66"/>
  <c r="BJ61" i="66"/>
  <c r="BK61" i="66"/>
  <c r="BL61" i="66"/>
  <c r="BM61" i="66"/>
  <c r="BN61" i="66"/>
  <c r="BO61" i="66"/>
  <c r="BJ67" i="66"/>
  <c r="BK67" i="66"/>
  <c r="BL67" i="66"/>
  <c r="BM67" i="66"/>
  <c r="BN67" i="66"/>
  <c r="BO67" i="66"/>
  <c r="BJ68" i="66"/>
  <c r="BK68" i="66"/>
  <c r="BL68" i="66"/>
  <c r="BM68" i="66"/>
  <c r="BN68" i="66"/>
  <c r="BO68" i="66"/>
  <c r="BJ69" i="66"/>
  <c r="BK69" i="66"/>
  <c r="BL69" i="66"/>
  <c r="BM69" i="66"/>
  <c r="BN69" i="66"/>
  <c r="BO69" i="66"/>
  <c r="BJ70" i="66"/>
  <c r="BK70" i="66"/>
  <c r="BL70" i="66"/>
  <c r="BM70" i="66"/>
  <c r="BN70" i="66"/>
  <c r="BO70" i="66"/>
  <c r="BJ71" i="66"/>
  <c r="BK71" i="66"/>
  <c r="BL71" i="66"/>
  <c r="BM71" i="66"/>
  <c r="BN71" i="66"/>
  <c r="BO71" i="66"/>
  <c r="BJ72" i="66"/>
  <c r="BK72" i="66"/>
  <c r="BL72" i="66"/>
  <c r="BM72" i="66"/>
  <c r="BN72" i="66"/>
  <c r="BO72" i="66"/>
  <c r="BJ78" i="66"/>
  <c r="BK78" i="66"/>
  <c r="BL78" i="66"/>
  <c r="BM78" i="66"/>
  <c r="BN78" i="66"/>
  <c r="BO78" i="66"/>
  <c r="BJ79" i="66"/>
  <c r="BK79" i="66"/>
  <c r="BL79" i="66"/>
  <c r="BM79" i="66"/>
  <c r="BN79" i="66"/>
  <c r="BO79" i="66"/>
  <c r="BJ80" i="66"/>
  <c r="BK80" i="66"/>
  <c r="BL80" i="66"/>
  <c r="BM80" i="66"/>
  <c r="BN80" i="66"/>
  <c r="BO80" i="66"/>
  <c r="BJ81" i="66"/>
  <c r="BK81" i="66"/>
  <c r="BL81" i="66"/>
  <c r="BM81" i="66"/>
  <c r="BN81" i="66"/>
  <c r="BO81" i="66"/>
  <c r="BJ82" i="66"/>
  <c r="BK82" i="66"/>
  <c r="BL82" i="66"/>
  <c r="BM82" i="66"/>
  <c r="BN82" i="66"/>
  <c r="BO82" i="66"/>
  <c r="BJ83" i="66"/>
  <c r="BK83" i="66"/>
  <c r="BL83" i="66"/>
  <c r="BM83" i="66"/>
  <c r="BN83" i="66"/>
  <c r="BO83" i="66"/>
  <c r="BJ89" i="66"/>
  <c r="BK89" i="66"/>
  <c r="BL89" i="66"/>
  <c r="BM89" i="66"/>
  <c r="BN89" i="66"/>
  <c r="BO89" i="66"/>
  <c r="BJ90" i="66"/>
  <c r="BK90" i="66"/>
  <c r="BL90" i="66"/>
  <c r="BM90" i="66"/>
  <c r="BN90" i="66"/>
  <c r="BO90" i="66"/>
  <c r="BJ91" i="66"/>
  <c r="BK91" i="66"/>
  <c r="BL91" i="66"/>
  <c r="BM91" i="66"/>
  <c r="BN91" i="66"/>
  <c r="BO91" i="66"/>
  <c r="BJ92" i="66"/>
  <c r="BK92" i="66"/>
  <c r="BL92" i="66"/>
  <c r="BM92" i="66"/>
  <c r="BN92" i="66"/>
  <c r="BO92" i="66"/>
  <c r="BJ93" i="66"/>
  <c r="BK93" i="66"/>
  <c r="BL93" i="66"/>
  <c r="BM93" i="66"/>
  <c r="BN93" i="66"/>
  <c r="BO93" i="66"/>
  <c r="BJ94" i="66"/>
  <c r="BK94" i="66"/>
  <c r="BL94" i="66"/>
  <c r="BM94" i="66"/>
  <c r="BN94" i="66"/>
  <c r="BO94" i="66"/>
  <c r="H25" i="66"/>
  <c r="C14" i="66"/>
  <c r="H14" i="66"/>
  <c r="H15" i="66"/>
  <c r="C16" i="66"/>
  <c r="H16" i="66"/>
  <c r="H17" i="66"/>
  <c r="C25" i="66"/>
  <c r="H26" i="66"/>
  <c r="C27" i="66"/>
  <c r="H27" i="66"/>
  <c r="H28" i="66"/>
  <c r="C36" i="66"/>
  <c r="H36" i="66"/>
  <c r="H37" i="66"/>
  <c r="C38" i="66"/>
  <c r="H38" i="66"/>
  <c r="H39" i="66"/>
  <c r="C47" i="66"/>
  <c r="H47" i="66"/>
  <c r="H48" i="66"/>
  <c r="C49" i="66"/>
  <c r="H49" i="66"/>
  <c r="H50" i="66"/>
  <c r="C58" i="66"/>
  <c r="H58" i="66"/>
  <c r="H59" i="66"/>
  <c r="C60" i="66"/>
  <c r="H60" i="66"/>
  <c r="H61" i="66"/>
  <c r="C69" i="66"/>
  <c r="H69" i="66"/>
  <c r="H70" i="66"/>
  <c r="C71" i="66"/>
  <c r="H71" i="66"/>
  <c r="H72" i="66"/>
  <c r="C80" i="66"/>
  <c r="H80" i="66"/>
  <c r="H81" i="66"/>
  <c r="H82" i="66"/>
  <c r="H83" i="66"/>
  <c r="H91" i="66"/>
  <c r="H92" i="66"/>
  <c r="C93" i="66"/>
  <c r="H93" i="66"/>
  <c r="H94" i="66"/>
  <c r="AO16" i="66"/>
  <c r="AR13" i="66"/>
  <c r="AQ16" i="66"/>
  <c r="AR15" i="66"/>
  <c r="AP38" i="66"/>
  <c r="AR36" i="66"/>
  <c r="AN38" i="66"/>
  <c r="AR34" i="66"/>
  <c r="AP60" i="66"/>
  <c r="AR58" i="66"/>
  <c r="AN60" i="66"/>
  <c r="AR56" i="66"/>
  <c r="AP82" i="66"/>
  <c r="AR80" i="66"/>
  <c r="AN82" i="66"/>
  <c r="AR78" i="66"/>
  <c r="AQ93" i="66"/>
  <c r="AR92" i="66"/>
  <c r="AO93" i="66"/>
  <c r="AR90" i="66"/>
  <c r="AS92" i="66"/>
  <c r="AS91" i="66"/>
  <c r="AS89" i="66"/>
  <c r="AQ82" i="66"/>
  <c r="AR81" i="66"/>
  <c r="AO82" i="66"/>
  <c r="AR79" i="66"/>
  <c r="AS78" i="66"/>
  <c r="AQ71" i="66"/>
  <c r="AR70" i="66"/>
  <c r="AO71" i="66"/>
  <c r="AR68" i="66"/>
  <c r="AS69" i="66"/>
  <c r="AS67" i="66"/>
  <c r="AQ60" i="66"/>
  <c r="AR59" i="66"/>
  <c r="AO60" i="66"/>
  <c r="AR57" i="66"/>
  <c r="AS59" i="66"/>
  <c r="AS58" i="66"/>
  <c r="AS56" i="66"/>
  <c r="AQ49" i="66"/>
  <c r="AR48" i="66"/>
  <c r="AO49" i="66"/>
  <c r="AR46" i="66"/>
  <c r="AR50" i="66"/>
  <c r="AQ38" i="66"/>
  <c r="AR37" i="66"/>
  <c r="AO38" i="66"/>
  <c r="AR35" i="66"/>
  <c r="AS36" i="66"/>
  <c r="AR39" i="66"/>
  <c r="AP27" i="66"/>
  <c r="AR25" i="66"/>
  <c r="AQ27" i="66"/>
  <c r="AR26" i="66"/>
  <c r="AO27" i="66"/>
  <c r="AR24" i="66"/>
  <c r="AS24" i="66"/>
  <c r="AN16" i="66"/>
  <c r="AR12" i="66"/>
  <c r="AP16" i="66"/>
  <c r="AR14" i="66"/>
  <c r="AS14" i="66"/>
  <c r="AS34" i="66"/>
  <c r="AS46" i="66"/>
  <c r="AR72" i="66"/>
  <c r="AS79" i="66"/>
  <c r="AR94" i="66"/>
  <c r="AS90" i="66"/>
  <c r="AR83" i="66"/>
  <c r="AS80" i="66"/>
  <c r="AS81" i="66"/>
  <c r="AS68" i="66"/>
  <c r="AR61" i="66"/>
  <c r="AS57" i="66"/>
  <c r="AS45" i="66"/>
  <c r="AS47" i="66"/>
  <c r="AS48" i="66"/>
  <c r="AS37" i="66"/>
  <c r="AS23" i="66"/>
  <c r="AS35" i="66"/>
  <c r="AS70" i="66"/>
  <c r="AR28" i="66"/>
  <c r="AS26" i="66"/>
  <c r="AS25" i="66"/>
  <c r="AS13" i="66"/>
  <c r="AS15" i="66"/>
  <c r="AR17" i="66"/>
  <c r="AS12" i="66"/>
  <c r="BB90" i="66"/>
  <c r="BS25" i="66"/>
  <c r="BB89" i="66"/>
  <c r="BS40" i="66"/>
  <c r="BD89" i="66"/>
  <c r="BG89" i="66"/>
  <c r="BE90" i="66"/>
  <c r="BB91" i="66"/>
  <c r="BE91" i="66"/>
  <c r="BB92" i="66"/>
  <c r="BE92" i="66"/>
  <c r="BE89" i="66"/>
  <c r="BD90" i="66"/>
  <c r="BG90" i="66"/>
  <c r="BD91" i="66"/>
  <c r="BG91" i="66"/>
  <c r="BD92" i="66"/>
  <c r="BG92" i="66"/>
  <c r="BB12" i="66"/>
  <c r="BS12" i="66"/>
  <c r="BB13" i="66"/>
  <c r="BS29" i="66"/>
  <c r="BD12" i="66"/>
  <c r="BG12" i="66"/>
  <c r="BE13" i="66"/>
  <c r="BB14" i="66"/>
  <c r="BE14" i="66"/>
  <c r="BB15" i="66"/>
  <c r="BE15" i="66"/>
  <c r="BE12" i="66"/>
  <c r="BD13" i="66"/>
  <c r="BG13" i="66"/>
  <c r="BD14" i="66"/>
  <c r="BG14" i="66"/>
  <c r="BD15" i="66"/>
  <c r="BG15" i="66"/>
  <c r="BB68" i="66"/>
  <c r="BS21" i="66"/>
  <c r="BB67" i="66"/>
  <c r="BS36" i="66"/>
  <c r="BE67" i="66"/>
  <c r="BD68" i="66"/>
  <c r="BG68" i="66"/>
  <c r="BB69" i="66"/>
  <c r="BE69" i="66"/>
  <c r="BB70" i="66"/>
  <c r="BE70" i="66"/>
  <c r="BD67" i="66"/>
  <c r="BG67" i="66"/>
  <c r="BE68" i="66"/>
  <c r="BD69" i="66"/>
  <c r="BG69" i="66"/>
  <c r="BD70" i="66"/>
  <c r="BG70" i="66"/>
  <c r="BB45" i="66"/>
  <c r="BS32" i="66"/>
  <c r="BB46" i="66"/>
  <c r="BS17" i="66"/>
  <c r="BE45" i="66"/>
  <c r="BD46" i="66"/>
  <c r="BG46" i="66"/>
  <c r="BB47" i="66"/>
  <c r="BE47" i="66"/>
  <c r="BB48" i="66"/>
  <c r="BE48" i="66"/>
  <c r="BD45" i="66"/>
  <c r="BG45" i="66"/>
  <c r="BE46" i="66"/>
  <c r="BD47" i="66"/>
  <c r="BG47" i="66"/>
  <c r="BD48" i="66"/>
  <c r="BG48" i="66"/>
  <c r="BB78" i="66"/>
  <c r="BS24" i="66"/>
  <c r="BB79" i="66"/>
  <c r="BS41" i="66"/>
  <c r="BD78" i="66"/>
  <c r="BG78" i="66"/>
  <c r="BE79" i="66"/>
  <c r="BB80" i="66"/>
  <c r="BE80" i="66"/>
  <c r="BD81" i="66"/>
  <c r="BG81" i="66"/>
  <c r="BE78" i="66"/>
  <c r="BD79" i="66"/>
  <c r="BG79" i="66"/>
  <c r="BD80" i="66"/>
  <c r="BG80" i="66"/>
  <c r="BB81" i="66"/>
  <c r="BE81" i="66"/>
  <c r="BB24" i="66"/>
  <c r="BS13" i="66"/>
  <c r="BB23" i="66"/>
  <c r="BS28" i="66"/>
  <c r="BE23" i="66"/>
  <c r="BD24" i="66"/>
  <c r="BG24" i="66"/>
  <c r="BB25" i="66"/>
  <c r="BE25" i="66"/>
  <c r="BB26" i="66"/>
  <c r="BE26" i="66"/>
  <c r="BD23" i="66"/>
  <c r="BG23" i="66"/>
  <c r="BE24" i="66"/>
  <c r="BD25" i="66"/>
  <c r="BG25" i="66"/>
  <c r="BD26" i="66"/>
  <c r="BG26" i="66"/>
  <c r="BB56" i="66"/>
  <c r="BS20" i="66"/>
  <c r="BB57" i="66"/>
  <c r="BS37" i="66"/>
  <c r="BD56" i="66"/>
  <c r="BG56" i="66"/>
  <c r="BE57" i="66"/>
  <c r="BD58" i="66"/>
  <c r="BG58" i="66"/>
  <c r="BD59" i="66"/>
  <c r="BG59" i="66"/>
  <c r="BE56" i="66"/>
  <c r="BD57" i="66"/>
  <c r="BG57" i="66"/>
  <c r="BB58" i="66"/>
  <c r="BE58" i="66"/>
  <c r="BB59" i="66"/>
  <c r="BE59" i="66"/>
  <c r="BB35" i="66"/>
  <c r="BS33" i="66"/>
  <c r="BB34" i="66"/>
  <c r="BS16" i="66"/>
  <c r="BD34" i="66"/>
  <c r="BG34" i="66"/>
  <c r="BE35" i="66"/>
  <c r="BD36" i="66"/>
  <c r="BG36" i="66"/>
  <c r="BD37" i="66"/>
  <c r="BG37" i="66"/>
  <c r="BE34" i="66"/>
  <c r="BD35" i="66"/>
  <c r="BG35" i="66"/>
  <c r="BB36" i="66"/>
  <c r="BE36" i="66"/>
  <c r="BB37" i="66"/>
  <c r="BE37" i="66"/>
  <c r="BZ22" i="66"/>
  <c r="BZ30" i="66"/>
  <c r="BZ23" i="66"/>
  <c r="BZ31" i="66"/>
  <c r="BZ38" i="66"/>
  <c r="BZ39" i="66"/>
  <c r="BZ15" i="66"/>
  <c r="BZ14" i="66"/>
  <c r="CE18" i="66"/>
  <c r="CE35" i="66"/>
  <c r="CE34" i="66"/>
  <c r="CE19" i="66"/>
  <c r="CJ23" i="66"/>
  <c r="CJ24" i="66"/>
  <c r="CJ29" i="66"/>
  <c r="CJ30" i="66"/>
  <c r="CP29" i="66"/>
  <c r="CP23" i="66"/>
  <c r="CP26" i="66"/>
  <c r="CP32" i="66"/>
</calcChain>
</file>

<file path=xl/sharedStrings.xml><?xml version="1.0" encoding="utf-8"?>
<sst xmlns="http://schemas.openxmlformats.org/spreadsheetml/2006/main" count="466" uniqueCount="171">
  <si>
    <t>a</t>
  </si>
  <si>
    <t>b</t>
  </si>
  <si>
    <t>c</t>
  </si>
  <si>
    <t>d</t>
  </si>
  <si>
    <t>Punkte</t>
  </si>
  <si>
    <t>Tore</t>
  </si>
  <si>
    <t>Tore +</t>
  </si>
  <si>
    <t>Tore -</t>
  </si>
  <si>
    <t>Total</t>
  </si>
  <si>
    <t>Hilfswerte</t>
  </si>
  <si>
    <t>Tabelle</t>
  </si>
  <si>
    <t>Deutschland</t>
  </si>
  <si>
    <t>:</t>
  </si>
  <si>
    <t>Portugal</t>
  </si>
  <si>
    <t>Italien</t>
  </si>
  <si>
    <t>Frankreich</t>
  </si>
  <si>
    <t>Schweiz</t>
  </si>
  <si>
    <t>Spanien</t>
  </si>
  <si>
    <t>1 A</t>
  </si>
  <si>
    <t>2 A</t>
  </si>
  <si>
    <t>1 B</t>
  </si>
  <si>
    <t>2 B</t>
  </si>
  <si>
    <t>1 C</t>
  </si>
  <si>
    <t>2 C</t>
  </si>
  <si>
    <t>1 D</t>
  </si>
  <si>
    <t>2 D</t>
  </si>
  <si>
    <t>Penaltys</t>
  </si>
  <si>
    <t>Viertelfinale</t>
  </si>
  <si>
    <t>Halbfinale</t>
  </si>
  <si>
    <t>Finale</t>
  </si>
  <si>
    <t>punkt- und torgleich:</t>
  </si>
  <si>
    <t>der Direktbegegnungen</t>
  </si>
  <si>
    <r>
      <t>Rang</t>
    </r>
    <r>
      <rPr>
        <b/>
        <sz val="10"/>
        <rFont val="Arial"/>
        <family val="2"/>
      </rPr>
      <t xml:space="preserve"> ohne</t>
    </r>
    <r>
      <rPr>
        <sz val="10"/>
        <rFont val="Arial"/>
      </rPr>
      <t xml:space="preserve"> Wertung</t>
    </r>
  </si>
  <si>
    <r>
      <t>Rang</t>
    </r>
    <r>
      <rPr>
        <b/>
        <sz val="10"/>
        <rFont val="Arial"/>
        <family val="2"/>
      </rPr>
      <t xml:space="preserve"> mit</t>
    </r>
    <r>
      <rPr>
        <sz val="10"/>
        <rFont val="Arial"/>
      </rPr>
      <t xml:space="preserve"> Wertung</t>
    </r>
  </si>
  <si>
    <t>direktbegegnungsgleich:</t>
  </si>
  <si>
    <t>Hilfswert "Gewichtung Direktbegegnung"</t>
  </si>
  <si>
    <t>für Tippspiel</t>
  </si>
  <si>
    <t>Griechenland</t>
  </si>
  <si>
    <t>Punkte für Vorunde</t>
  </si>
  <si>
    <t>Punkte für richtige Vorhersage Sieg/Unentschieden/Niederlage</t>
  </si>
  <si>
    <t>Zusatzpunkte für richtiges Resultat</t>
  </si>
  <si>
    <t>Zusatzpunkte für richtige Vorsage der geschossenen Tore pro Team</t>
  </si>
  <si>
    <t>Punkte für Finalrunde</t>
  </si>
  <si>
    <t>Punkte für richtigen Finalist</t>
  </si>
  <si>
    <t>Sieg Team1</t>
  </si>
  <si>
    <t>Richtiges Resultat</t>
  </si>
  <si>
    <t>Punkte für Viertelfinal-Teilnehmer auf falschem Platz</t>
  </si>
  <si>
    <t>Punkte für Viertelfinal-Teilnehmer auf richtigem Platz</t>
  </si>
  <si>
    <t>Punkte für richtigen Halbfinalisten</t>
  </si>
  <si>
    <t>Mexiko</t>
  </si>
  <si>
    <t>Uruguay</t>
  </si>
  <si>
    <t>Freitag, 11.06.2010 16:00</t>
  </si>
  <si>
    <t>Freitag, 11.06.2010 20:30</t>
  </si>
  <si>
    <t>Mittwoch, 16.06.2010 20:30</t>
  </si>
  <si>
    <t>Donnerstag, 17.06.2010 20:30</t>
  </si>
  <si>
    <t>Dienstag, 22.06.2010 16:00</t>
  </si>
  <si>
    <t>Gruppe A</t>
  </si>
  <si>
    <t>Gruppe B</t>
  </si>
  <si>
    <t>Südkorea</t>
  </si>
  <si>
    <t>Argentinien</t>
  </si>
  <si>
    <t>Nigeria</t>
  </si>
  <si>
    <t>Samstag, 12.06.2010 13:30</t>
  </si>
  <si>
    <t>Samstag, 12.06.2010 16:00</t>
  </si>
  <si>
    <t>Donnerstag, 17.06.2010 13:30</t>
  </si>
  <si>
    <t>Donnerstag, 17.06.2010 16:00</t>
  </si>
  <si>
    <t>Dienstag, 22.06.2010 20:30</t>
  </si>
  <si>
    <t>Gruppe C</t>
  </si>
  <si>
    <t>Gruppe D</t>
  </si>
  <si>
    <t>England</t>
  </si>
  <si>
    <t>USA</t>
  </si>
  <si>
    <t>Algerien</t>
  </si>
  <si>
    <t>Samstag, 12.06.2010 20:30</t>
  </si>
  <si>
    <t>Sonntag, 13.06.2010 13:30</t>
  </si>
  <si>
    <t>Freitag, 18.06.2010 16:00</t>
  </si>
  <si>
    <t>Freitag, 18.06.2010 20:30</t>
  </si>
  <si>
    <t>Mittwoch, 23.06.2010 16:00</t>
  </si>
  <si>
    <t>Ghana</t>
  </si>
  <si>
    <t>Australien</t>
  </si>
  <si>
    <t>Sonntag, 13.06.2010 16:00</t>
  </si>
  <si>
    <t>Sonntag, 13.06.2010 20:30</t>
  </si>
  <si>
    <t>Freitag, 18.06.2010 13:30</t>
  </si>
  <si>
    <t>Samstag, 19.06.2010 16:00</t>
  </si>
  <si>
    <t>Mittwoch, 23.06.2010 20:30</t>
  </si>
  <si>
    <t>Gruppe E</t>
  </si>
  <si>
    <t>Gruppe F</t>
  </si>
  <si>
    <t>Gruppe G</t>
  </si>
  <si>
    <t>Gruppe H</t>
  </si>
  <si>
    <t>Japan</t>
  </si>
  <si>
    <t>Kamerun</t>
  </si>
  <si>
    <t>Montag, 14.06.2010 13:30</t>
  </si>
  <si>
    <t>Montag, 14.06.2010 16:00</t>
  </si>
  <si>
    <t>Samstag, 19.06.2010 13:30</t>
  </si>
  <si>
    <t>Samstag, 19.06.2010 20:30</t>
  </si>
  <si>
    <t>Donnerstag, 24.06.2010 20:30</t>
  </si>
  <si>
    <t>Montag, 14.06.2010 20:30</t>
  </si>
  <si>
    <t>Dienstag, 15.06.2010 13:30</t>
  </si>
  <si>
    <t>Sonntag, 20.06.2010 16:00</t>
  </si>
  <si>
    <t>Sonntag, 20.06.2010 13:30</t>
  </si>
  <si>
    <t>Donnerstag, 24.06.2010 16:00</t>
  </si>
  <si>
    <t>Brasilien</t>
  </si>
  <si>
    <t>Elfenbeinküste</t>
  </si>
  <si>
    <t>Dienstag, 15.06.2010 16:00</t>
  </si>
  <si>
    <t>Dienstag, 15.06.2010 20:30</t>
  </si>
  <si>
    <t>Sonntag, 20.06.2010 20:30</t>
  </si>
  <si>
    <t>Montag, 21.06.2010 13:30</t>
  </si>
  <si>
    <t>Freitag, 25.06.2010 16:00</t>
  </si>
  <si>
    <t>Honduras</t>
  </si>
  <si>
    <t>Chile</t>
  </si>
  <si>
    <t>Mittwoch, 16.06.2010 13:30</t>
  </si>
  <si>
    <t>Mittwoch, 16.06.2010 16:00</t>
  </si>
  <si>
    <t>Montag, 21.06.2010 16:00</t>
  </si>
  <si>
    <t>Montag, 21.06.2010 20:30</t>
  </si>
  <si>
    <t>Freitag, 25.06.2010 20:30</t>
  </si>
  <si>
    <t>Achtelfinale</t>
  </si>
  <si>
    <t>1 E</t>
  </si>
  <si>
    <t>2 F</t>
  </si>
  <si>
    <t>1 G</t>
  </si>
  <si>
    <t>2 H</t>
  </si>
  <si>
    <t>2A</t>
  </si>
  <si>
    <t>1 F</t>
  </si>
  <si>
    <t>2 E</t>
  </si>
  <si>
    <t>1 H</t>
  </si>
  <si>
    <t>2 G</t>
  </si>
  <si>
    <t>Weltmeister</t>
  </si>
  <si>
    <t>Spiel um Platz 3</t>
  </si>
  <si>
    <t>S 61</t>
  </si>
  <si>
    <t>S 62</t>
  </si>
  <si>
    <t>V 61</t>
  </si>
  <si>
    <t>V62</t>
  </si>
  <si>
    <t>Vizeweltmeister</t>
  </si>
  <si>
    <t>Dritte</t>
  </si>
  <si>
    <t>Vierter</t>
  </si>
  <si>
    <t>Unent Team1</t>
  </si>
  <si>
    <t>Niederl Team1</t>
  </si>
  <si>
    <t>Punkte für Achtelfinal-Teilnehmer auf richtigem Platz</t>
  </si>
  <si>
    <t>Punkte für Achtelfinal-Teilnehmer auf falschem Platz</t>
  </si>
  <si>
    <t>Punkte für richtigen Weltmeister</t>
  </si>
  <si>
    <t>Tore T1 richtig</t>
  </si>
  <si>
    <t>Tore T2 richtig</t>
  </si>
  <si>
    <t>TIPPS VORRUNDE</t>
  </si>
  <si>
    <t>TIPPS FINALRUNDE</t>
  </si>
  <si>
    <t>Tipper:</t>
  </si>
  <si>
    <t>Kroatien</t>
  </si>
  <si>
    <t>Niederlande</t>
  </si>
  <si>
    <t>Kolumbien</t>
  </si>
  <si>
    <t>Costa Rica</t>
  </si>
  <si>
    <t>Ecuador</t>
  </si>
  <si>
    <t>Bosnien</t>
  </si>
  <si>
    <t>Iran</t>
  </si>
  <si>
    <t>Belgien</t>
  </si>
  <si>
    <t>Russland</t>
  </si>
  <si>
    <t>Fussball-WM 2014 Brasilien</t>
  </si>
  <si>
    <t>TIPPSPIEL - TIPPERBLATT</t>
  </si>
  <si>
    <t>Punktemodus</t>
  </si>
  <si>
    <t>Preise</t>
  </si>
  <si>
    <t>1. Preis</t>
  </si>
  <si>
    <t>2. Preis</t>
  </si>
  <si>
    <t>3. Preis</t>
  </si>
  <si>
    <t>4. Preis</t>
  </si>
  <si>
    <t>5. Preis</t>
  </si>
  <si>
    <t>6. Preis</t>
  </si>
  <si>
    <t>7. Preis</t>
  </si>
  <si>
    <t>8. Preis</t>
  </si>
  <si>
    <t>9. Preis</t>
  </si>
  <si>
    <t>10. Preis</t>
  </si>
  <si>
    <t>Barpreis 500.- Franken</t>
  </si>
  <si>
    <t>Barpeis 300.- Franken</t>
  </si>
  <si>
    <t>Gutschein Ivan Meyer Tours 250.- Franken</t>
  </si>
  <si>
    <t>Gutschein EKO-Reisen 100.- Franken</t>
  </si>
  <si>
    <t>FCM-Uhr</t>
  </si>
  <si>
    <t>Gutschein Gasthof Ochsen 50.- Franken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</si>
</sst>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2" x14ac:knownFonts="1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b/>
      <sz val="14"/>
      <name val="Arial"/>
    </font>
    <font>
      <b/>
      <sz val="14"/>
      <name val="Arial"/>
      <family val="2"/>
    </font>
    <font>
      <b/>
      <sz val="2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36"/>
      <name val="Arial"/>
      <family val="2"/>
    </font>
    <font>
      <b/>
      <sz val="26"/>
      <name val="Arial"/>
      <family val="2"/>
    </font>
    <font>
      <b/>
      <sz val="16"/>
      <name val="Arial"/>
      <family val="2"/>
    </font>
    <font>
      <b/>
      <sz val="28"/>
      <name val="Arial"/>
      <family val="2"/>
    </font>
    <font>
      <b/>
      <sz val="10"/>
      <color rgb="FFFF0000"/>
      <name val="Arial"/>
      <family val="2"/>
    </font>
    <font>
      <b/>
      <sz val="64"/>
      <name val="Arial"/>
      <family val="2"/>
    </font>
    <font>
      <sz val="64"/>
      <name val="Arial"/>
      <family val="2"/>
    </font>
    <font>
      <u/>
      <sz val="10"/>
      <color theme="10"/>
      <name val="Arial"/>
    </font>
    <font>
      <u/>
      <sz val="10"/>
      <color theme="11"/>
      <name val="Arial"/>
    </font>
    <font>
      <b/>
      <u/>
      <sz val="16"/>
      <name val="Arial"/>
    </font>
    <font>
      <sz val="16"/>
      <name val="Arial"/>
    </font>
  </fonts>
  <fills count="2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49">
    <xf numFmtId="0" fontId="0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221">
    <xf numFmtId="0" fontId="0" fillId="0" borderId="0" xfId="0"/>
    <xf numFmtId="0" fontId="0" fillId="0" borderId="0" xfId="0" applyAlignment="1">
      <alignment horizontal="center"/>
    </xf>
    <xf numFmtId="0" fontId="0" fillId="5" borderId="1" xfId="0" applyFill="1" applyBorder="1" applyAlignment="1">
      <alignment horizontal="left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left" vertical="center"/>
    </xf>
    <xf numFmtId="18" fontId="3" fillId="5" borderId="3" xfId="0" quotePrefix="1" applyNumberFormat="1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quotePrefix="1" applyFont="1" applyFill="1" applyBorder="1" applyAlignment="1">
      <alignment horizontal="center" vertical="center"/>
    </xf>
    <xf numFmtId="18" fontId="3" fillId="3" borderId="3" xfId="0" quotePrefix="1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5" fillId="7" borderId="2" xfId="0" applyFont="1" applyFill="1" applyBorder="1" applyAlignment="1">
      <alignment horizontal="left" vertical="center"/>
    </xf>
    <xf numFmtId="0" fontId="10" fillId="7" borderId="1" xfId="0" applyFont="1" applyFill="1" applyBorder="1" applyAlignment="1">
      <alignment horizontal="left" vertical="center"/>
    </xf>
    <xf numFmtId="0" fontId="0" fillId="7" borderId="1" xfId="0" applyFill="1" applyBorder="1" applyAlignment="1">
      <alignment horizontal="left" vertical="center"/>
    </xf>
    <xf numFmtId="0" fontId="3" fillId="7" borderId="3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left" vertical="center"/>
    </xf>
    <xf numFmtId="0" fontId="10" fillId="8" borderId="1" xfId="0" applyFont="1" applyFill="1" applyBorder="1" applyAlignment="1">
      <alignment horizontal="left" vertical="center"/>
    </xf>
    <xf numFmtId="0" fontId="3" fillId="8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/>
    </xf>
    <xf numFmtId="18" fontId="3" fillId="5" borderId="3" xfId="0" applyNumberFormat="1" applyFont="1" applyFill="1" applyBorder="1" applyAlignment="1">
      <alignment horizontal="center" vertical="center"/>
    </xf>
    <xf numFmtId="18" fontId="3" fillId="9" borderId="3" xfId="0" applyNumberFormat="1" applyFont="1" applyFill="1" applyBorder="1" applyAlignment="1">
      <alignment horizontal="center" vertical="center"/>
    </xf>
    <xf numFmtId="18" fontId="3" fillId="3" borderId="3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0" fontId="5" fillId="10" borderId="2" xfId="0" applyFont="1" applyFill="1" applyBorder="1" applyAlignment="1">
      <alignment horizontal="left" vertical="center"/>
    </xf>
    <xf numFmtId="0" fontId="10" fillId="10" borderId="1" xfId="0" applyFont="1" applyFill="1" applyBorder="1" applyAlignment="1">
      <alignment horizontal="left" vertical="center"/>
    </xf>
    <xf numFmtId="0" fontId="3" fillId="10" borderId="2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18" fontId="3" fillId="10" borderId="3" xfId="0" quotePrefix="1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3" xfId="0" quotePrefix="1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left" vertical="center"/>
    </xf>
    <xf numFmtId="0" fontId="10" fillId="9" borderId="1" xfId="0" applyFont="1" applyFill="1" applyBorder="1" applyAlignment="1">
      <alignment horizontal="left" vertical="center"/>
    </xf>
    <xf numFmtId="0" fontId="3" fillId="9" borderId="2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18" fontId="3" fillId="9" borderId="3" xfId="0" quotePrefix="1" applyNumberFormat="1" applyFont="1" applyFill="1" applyBorder="1" applyAlignment="1">
      <alignment horizontal="center" vertical="center"/>
    </xf>
    <xf numFmtId="0" fontId="3" fillId="8" borderId="3" xfId="0" quotePrefix="1" applyFont="1" applyFill="1" applyBorder="1" applyAlignment="1">
      <alignment horizontal="center" vertical="center"/>
    </xf>
    <xf numFmtId="18" fontId="3" fillId="10" borderId="3" xfId="0" applyNumberFormat="1" applyFont="1" applyFill="1" applyBorder="1" applyAlignment="1">
      <alignment horizontal="center" vertical="center"/>
    </xf>
    <xf numFmtId="0" fontId="0" fillId="6" borderId="4" xfId="0" applyFill="1" applyBorder="1"/>
    <xf numFmtId="0" fontId="6" fillId="7" borderId="2" xfId="0" applyFont="1" applyFill="1" applyBorder="1"/>
    <xf numFmtId="0" fontId="0" fillId="7" borderId="7" xfId="0" applyFill="1" applyBorder="1"/>
    <xf numFmtId="0" fontId="0" fillId="7" borderId="7" xfId="0" applyFill="1" applyBorder="1" applyAlignment="1">
      <alignment horizontal="center"/>
    </xf>
    <xf numFmtId="0" fontId="0" fillId="7" borderId="1" xfId="0" applyFill="1" applyBorder="1"/>
    <xf numFmtId="0" fontId="6" fillId="7" borderId="7" xfId="0" applyFont="1" applyFill="1" applyBorder="1"/>
    <xf numFmtId="0" fontId="5" fillId="0" borderId="3" xfId="0" applyFont="1" applyBorder="1" applyAlignment="1" applyProtection="1">
      <alignment horizontal="center" vertical="center"/>
      <protection locked="0"/>
    </xf>
    <xf numFmtId="0" fontId="3" fillId="13" borderId="2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left" vertical="center"/>
    </xf>
    <xf numFmtId="0" fontId="0" fillId="13" borderId="1" xfId="0" applyFill="1" applyBorder="1" applyAlignment="1">
      <alignment horizontal="left" vertical="center"/>
    </xf>
    <xf numFmtId="0" fontId="3" fillId="13" borderId="3" xfId="0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left" vertical="center"/>
    </xf>
    <xf numFmtId="0" fontId="0" fillId="14" borderId="1" xfId="0" applyFill="1" applyBorder="1" applyAlignment="1">
      <alignment horizontal="left" vertical="center"/>
    </xf>
    <xf numFmtId="0" fontId="5" fillId="14" borderId="2" xfId="0" applyFont="1" applyFill="1" applyBorder="1" applyAlignment="1">
      <alignment horizontal="center" vertical="center"/>
    </xf>
    <xf numFmtId="0" fontId="3" fillId="14" borderId="3" xfId="0" applyFont="1" applyFill="1" applyBorder="1" applyAlignment="1">
      <alignment horizontal="center" vertical="center"/>
    </xf>
    <xf numFmtId="0" fontId="3" fillId="14" borderId="3" xfId="0" quotePrefix="1" applyFont="1" applyFill="1" applyBorder="1" applyAlignment="1">
      <alignment horizontal="center" vertical="center"/>
    </xf>
    <xf numFmtId="0" fontId="13" fillId="7" borderId="7" xfId="0" applyFont="1" applyFill="1" applyBorder="1"/>
    <xf numFmtId="0" fontId="13" fillId="16" borderId="7" xfId="0" applyFont="1" applyFill="1" applyBorder="1"/>
    <xf numFmtId="0" fontId="0" fillId="16" borderId="7" xfId="0" applyFill="1" applyBorder="1"/>
    <xf numFmtId="0" fontId="5" fillId="15" borderId="2" xfId="0" applyFont="1" applyFill="1" applyBorder="1" applyAlignment="1">
      <alignment horizontal="left" vertical="center"/>
    </xf>
    <xf numFmtId="0" fontId="10" fillId="15" borderId="1" xfId="0" applyFont="1" applyFill="1" applyBorder="1" applyAlignment="1">
      <alignment horizontal="left" vertical="center"/>
    </xf>
    <xf numFmtId="0" fontId="5" fillId="17" borderId="2" xfId="0" applyFont="1" applyFill="1" applyBorder="1" applyAlignment="1">
      <alignment horizontal="left" vertical="center"/>
    </xf>
    <xf numFmtId="0" fontId="10" fillId="17" borderId="1" xfId="0" applyFont="1" applyFill="1" applyBorder="1" applyAlignment="1">
      <alignment horizontal="left" vertical="center"/>
    </xf>
    <xf numFmtId="0" fontId="3" fillId="15" borderId="2" xfId="0" applyFont="1" applyFill="1" applyBorder="1" applyAlignment="1">
      <alignment horizontal="center" vertical="center"/>
    </xf>
    <xf numFmtId="0" fontId="0" fillId="15" borderId="1" xfId="0" applyFill="1" applyBorder="1" applyAlignment="1">
      <alignment horizontal="left" vertical="center"/>
    </xf>
    <xf numFmtId="0" fontId="5" fillId="15" borderId="2" xfId="0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/>
    </xf>
    <xf numFmtId="18" fontId="3" fillId="15" borderId="3" xfId="0" applyNumberFormat="1" applyFont="1" applyFill="1" applyBorder="1" applyAlignment="1">
      <alignment horizontal="center" vertical="center"/>
    </xf>
    <xf numFmtId="0" fontId="5" fillId="18" borderId="2" xfId="0" applyFont="1" applyFill="1" applyBorder="1" applyAlignment="1">
      <alignment horizontal="left" vertical="center"/>
    </xf>
    <xf numFmtId="0" fontId="10" fillId="18" borderId="1" xfId="0" applyFont="1" applyFill="1" applyBorder="1" applyAlignment="1">
      <alignment horizontal="left" vertical="center"/>
    </xf>
    <xf numFmtId="0" fontId="3" fillId="18" borderId="2" xfId="0" applyFont="1" applyFill="1" applyBorder="1" applyAlignment="1">
      <alignment horizontal="center" vertical="center"/>
    </xf>
    <xf numFmtId="0" fontId="5" fillId="18" borderId="2" xfId="0" applyFont="1" applyFill="1" applyBorder="1" applyAlignment="1">
      <alignment horizontal="center" vertical="center"/>
    </xf>
    <xf numFmtId="0" fontId="3" fillId="18" borderId="3" xfId="0" applyFont="1" applyFill="1" applyBorder="1" applyAlignment="1">
      <alignment horizontal="center" vertical="center"/>
    </xf>
    <xf numFmtId="18" fontId="3" fillId="18" borderId="3" xfId="0" applyNumberFormat="1" applyFont="1" applyFill="1" applyBorder="1" applyAlignment="1">
      <alignment horizontal="center" vertical="center"/>
    </xf>
    <xf numFmtId="0" fontId="5" fillId="19" borderId="2" xfId="0" applyFont="1" applyFill="1" applyBorder="1" applyAlignment="1">
      <alignment horizontal="left" vertical="center"/>
    </xf>
    <xf numFmtId="0" fontId="10" fillId="19" borderId="1" xfId="0" applyFont="1" applyFill="1" applyBorder="1" applyAlignment="1">
      <alignment horizontal="left" vertical="center"/>
    </xf>
    <xf numFmtId="0" fontId="3" fillId="19" borderId="2" xfId="0" applyFont="1" applyFill="1" applyBorder="1" applyAlignment="1">
      <alignment horizontal="center" vertical="center"/>
    </xf>
    <xf numFmtId="0" fontId="5" fillId="19" borderId="2" xfId="0" applyFont="1" applyFill="1" applyBorder="1" applyAlignment="1">
      <alignment horizontal="center" vertical="center"/>
    </xf>
    <xf numFmtId="0" fontId="3" fillId="19" borderId="3" xfId="0" applyFont="1" applyFill="1" applyBorder="1" applyAlignment="1">
      <alignment horizontal="center" vertical="center"/>
    </xf>
    <xf numFmtId="0" fontId="5" fillId="20" borderId="2" xfId="0" applyFont="1" applyFill="1" applyBorder="1" applyAlignment="1">
      <alignment horizontal="left" vertical="center"/>
    </xf>
    <xf numFmtId="0" fontId="10" fillId="20" borderId="1" xfId="0" applyFont="1" applyFill="1" applyBorder="1" applyAlignment="1">
      <alignment horizontal="left" vertical="center"/>
    </xf>
    <xf numFmtId="0" fontId="3" fillId="20" borderId="2" xfId="0" applyFont="1" applyFill="1" applyBorder="1" applyAlignment="1">
      <alignment horizontal="center" vertical="center"/>
    </xf>
    <xf numFmtId="0" fontId="0" fillId="20" borderId="1" xfId="0" applyFill="1" applyBorder="1" applyAlignment="1">
      <alignment horizontal="left" vertical="center"/>
    </xf>
    <xf numFmtId="0" fontId="5" fillId="20" borderId="2" xfId="0" applyFont="1" applyFill="1" applyBorder="1" applyAlignment="1">
      <alignment horizontal="center" vertical="center"/>
    </xf>
    <xf numFmtId="0" fontId="3" fillId="20" borderId="3" xfId="0" applyFont="1" applyFill="1" applyBorder="1" applyAlignment="1">
      <alignment horizontal="center" vertical="center"/>
    </xf>
    <xf numFmtId="18" fontId="3" fillId="20" borderId="3" xfId="0" applyNumberFormat="1" applyFont="1" applyFill="1" applyBorder="1" applyAlignment="1">
      <alignment horizontal="center" vertical="center"/>
    </xf>
    <xf numFmtId="0" fontId="5" fillId="21" borderId="2" xfId="0" applyFont="1" applyFill="1" applyBorder="1" applyAlignment="1">
      <alignment horizontal="left" vertical="center"/>
    </xf>
    <xf numFmtId="0" fontId="10" fillId="21" borderId="1" xfId="0" applyFont="1" applyFill="1" applyBorder="1" applyAlignment="1">
      <alignment horizontal="left" vertical="center"/>
    </xf>
    <xf numFmtId="0" fontId="3" fillId="21" borderId="2" xfId="0" applyFont="1" applyFill="1" applyBorder="1" applyAlignment="1">
      <alignment horizontal="center" vertical="center"/>
    </xf>
    <xf numFmtId="0" fontId="0" fillId="21" borderId="1" xfId="0" applyFill="1" applyBorder="1" applyAlignment="1">
      <alignment horizontal="left" vertical="center"/>
    </xf>
    <xf numFmtId="0" fontId="5" fillId="21" borderId="2" xfId="0" applyFont="1" applyFill="1" applyBorder="1" applyAlignment="1">
      <alignment horizontal="center" vertical="center"/>
    </xf>
    <xf numFmtId="0" fontId="3" fillId="21" borderId="3" xfId="0" applyFont="1" applyFill="1" applyBorder="1" applyAlignment="1">
      <alignment horizontal="center" vertical="center"/>
    </xf>
    <xf numFmtId="0" fontId="5" fillId="22" borderId="2" xfId="0" applyFont="1" applyFill="1" applyBorder="1" applyAlignment="1">
      <alignment horizontal="left" vertical="center"/>
    </xf>
    <xf numFmtId="0" fontId="10" fillId="22" borderId="1" xfId="0" applyFont="1" applyFill="1" applyBorder="1" applyAlignment="1">
      <alignment horizontal="left" vertical="center"/>
    </xf>
    <xf numFmtId="0" fontId="3" fillId="22" borderId="2" xfId="0" applyFont="1" applyFill="1" applyBorder="1" applyAlignment="1">
      <alignment horizontal="center" vertical="center"/>
    </xf>
    <xf numFmtId="0" fontId="5" fillId="22" borderId="2" xfId="0" applyFont="1" applyFill="1" applyBorder="1" applyAlignment="1">
      <alignment horizontal="center" vertical="center"/>
    </xf>
    <xf numFmtId="0" fontId="3" fillId="22" borderId="3" xfId="0" applyFont="1" applyFill="1" applyBorder="1" applyAlignment="1">
      <alignment horizontal="center" vertical="center"/>
    </xf>
    <xf numFmtId="18" fontId="3" fillId="22" borderId="3" xfId="0" applyNumberFormat="1" applyFont="1" applyFill="1" applyBorder="1" applyAlignment="1">
      <alignment horizontal="center" vertical="center"/>
    </xf>
    <xf numFmtId="0" fontId="5" fillId="23" borderId="2" xfId="0" applyFont="1" applyFill="1" applyBorder="1" applyAlignment="1">
      <alignment horizontal="left" vertical="center"/>
    </xf>
    <xf numFmtId="0" fontId="10" fillId="23" borderId="1" xfId="0" applyFont="1" applyFill="1" applyBorder="1" applyAlignment="1">
      <alignment horizontal="left" vertical="center"/>
    </xf>
    <xf numFmtId="0" fontId="3" fillId="23" borderId="2" xfId="0" applyFont="1" applyFill="1" applyBorder="1" applyAlignment="1">
      <alignment horizontal="center" vertical="center"/>
    </xf>
    <xf numFmtId="0" fontId="5" fillId="23" borderId="2" xfId="0" applyFont="1" applyFill="1" applyBorder="1" applyAlignment="1">
      <alignment horizontal="center" vertical="center"/>
    </xf>
    <xf numFmtId="0" fontId="3" fillId="23" borderId="3" xfId="0" applyFont="1" applyFill="1" applyBorder="1" applyAlignment="1">
      <alignment horizontal="center" vertical="center"/>
    </xf>
    <xf numFmtId="0" fontId="3" fillId="17" borderId="2" xfId="0" applyFont="1" applyFill="1" applyBorder="1" applyAlignment="1">
      <alignment horizontal="center" vertical="center"/>
    </xf>
    <xf numFmtId="0" fontId="0" fillId="17" borderId="1" xfId="0" applyFill="1" applyBorder="1" applyAlignment="1">
      <alignment horizontal="left" vertical="center"/>
    </xf>
    <xf numFmtId="0" fontId="5" fillId="17" borderId="2" xfId="0" applyFont="1" applyFill="1" applyBorder="1" applyAlignment="1">
      <alignment horizontal="center" vertical="center"/>
    </xf>
    <xf numFmtId="0" fontId="3" fillId="17" borderId="3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left" vertical="center"/>
    </xf>
    <xf numFmtId="0" fontId="4" fillId="7" borderId="2" xfId="0" applyFont="1" applyFill="1" applyBorder="1" applyAlignment="1">
      <alignment horizontal="left" vertical="center"/>
    </xf>
    <xf numFmtId="0" fontId="4" fillId="10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0" fontId="4" fillId="9" borderId="2" xfId="0" applyFont="1" applyFill="1" applyBorder="1" applyAlignment="1">
      <alignment horizontal="left" vertical="center"/>
    </xf>
    <xf numFmtId="0" fontId="4" fillId="8" borderId="2" xfId="0" applyFont="1" applyFill="1" applyBorder="1" applyAlignment="1">
      <alignment horizontal="left" vertical="center"/>
    </xf>
    <xf numFmtId="0" fontId="4" fillId="15" borderId="2" xfId="0" applyFont="1" applyFill="1" applyBorder="1" applyAlignment="1">
      <alignment horizontal="left" vertical="center"/>
    </xf>
    <xf numFmtId="0" fontId="4" fillId="17" borderId="2" xfId="0" applyFont="1" applyFill="1" applyBorder="1" applyAlignment="1">
      <alignment horizontal="left" vertical="center"/>
    </xf>
    <xf numFmtId="0" fontId="4" fillId="18" borderId="2" xfId="0" applyFont="1" applyFill="1" applyBorder="1" applyAlignment="1">
      <alignment horizontal="left" vertical="center"/>
    </xf>
    <xf numFmtId="0" fontId="4" fillId="19" borderId="2" xfId="0" applyFont="1" applyFill="1" applyBorder="1" applyAlignment="1">
      <alignment horizontal="left" vertical="center"/>
    </xf>
    <xf numFmtId="0" fontId="4" fillId="20" borderId="2" xfId="0" applyFont="1" applyFill="1" applyBorder="1" applyAlignment="1">
      <alignment horizontal="left" vertical="center"/>
    </xf>
    <xf numFmtId="0" fontId="4" fillId="21" borderId="2" xfId="0" applyFont="1" applyFill="1" applyBorder="1" applyAlignment="1">
      <alignment horizontal="left" vertical="center"/>
    </xf>
    <xf numFmtId="0" fontId="4" fillId="22" borderId="2" xfId="0" applyFont="1" applyFill="1" applyBorder="1" applyAlignment="1">
      <alignment horizontal="left" vertical="center"/>
    </xf>
    <xf numFmtId="0" fontId="4" fillId="23" borderId="2" xfId="0" applyFont="1" applyFill="1" applyBorder="1" applyAlignment="1">
      <alignment horizontal="left" vertical="center"/>
    </xf>
    <xf numFmtId="0" fontId="0" fillId="6" borderId="6" xfId="0" applyFill="1" applyBorder="1"/>
    <xf numFmtId="0" fontId="0" fillId="6" borderId="5" xfId="0" applyFill="1" applyBorder="1"/>
    <xf numFmtId="0" fontId="6" fillId="6" borderId="5" xfId="0" applyFont="1" applyFill="1" applyBorder="1"/>
    <xf numFmtId="0" fontId="0" fillId="6" borderId="5" xfId="0" applyFill="1" applyBorder="1" applyAlignment="1">
      <alignment horizontal="center"/>
    </xf>
    <xf numFmtId="0" fontId="7" fillId="6" borderId="5" xfId="0" applyFont="1" applyFill="1" applyBorder="1"/>
    <xf numFmtId="0" fontId="0" fillId="6" borderId="8" xfId="0" applyFill="1" applyBorder="1"/>
    <xf numFmtId="0" fontId="0" fillId="6" borderId="0" xfId="0" applyFill="1" applyBorder="1"/>
    <xf numFmtId="0" fontId="0" fillId="6" borderId="0" xfId="0" applyFill="1" applyBorder="1" applyAlignment="1">
      <alignment horizontal="center"/>
    </xf>
    <xf numFmtId="0" fontId="0" fillId="6" borderId="12" xfId="0" applyFill="1" applyBorder="1"/>
    <xf numFmtId="0" fontId="12" fillId="6" borderId="0" xfId="0" applyFont="1" applyFill="1" applyBorder="1"/>
    <xf numFmtId="0" fontId="3" fillId="6" borderId="0" xfId="0" applyFont="1" applyFill="1" applyBorder="1" applyAlignment="1">
      <alignment horizontal="center"/>
    </xf>
    <xf numFmtId="0" fontId="5" fillId="6" borderId="0" xfId="0" applyFont="1" applyFill="1" applyBorder="1"/>
    <xf numFmtId="0" fontId="9" fillId="6" borderId="0" xfId="0" applyFont="1" applyFill="1" applyBorder="1"/>
    <xf numFmtId="0" fontId="3" fillId="6" borderId="0" xfId="0" applyFont="1" applyFill="1" applyBorder="1"/>
    <xf numFmtId="0" fontId="5" fillId="6" borderId="0" xfId="0" applyFont="1" applyFill="1" applyBorder="1" applyAlignment="1">
      <alignment horizontal="right"/>
    </xf>
    <xf numFmtId="0" fontId="4" fillId="6" borderId="0" xfId="0" quotePrefix="1" applyFont="1" applyFill="1" applyBorder="1" applyAlignment="1">
      <alignment horizontal="center"/>
    </xf>
    <xf numFmtId="164" fontId="0" fillId="6" borderId="0" xfId="0" applyNumberFormat="1" applyFill="1" applyBorder="1"/>
    <xf numFmtId="0" fontId="15" fillId="6" borderId="0" xfId="0" applyFont="1" applyFill="1" applyBorder="1"/>
    <xf numFmtId="0" fontId="7" fillId="6" borderId="0" xfId="0" applyFont="1" applyFill="1" applyBorder="1"/>
    <xf numFmtId="0" fontId="4" fillId="6" borderId="0" xfId="0" applyFont="1" applyFill="1" applyBorder="1" applyAlignment="1">
      <alignment horizontal="center"/>
    </xf>
    <xf numFmtId="49" fontId="1" fillId="6" borderId="0" xfId="0" applyNumberFormat="1" applyFont="1" applyFill="1" applyBorder="1" applyAlignment="1">
      <alignment horizontal="left" vertical="top"/>
    </xf>
    <xf numFmtId="0" fontId="0" fillId="6" borderId="9" xfId="0" applyFill="1" applyBorder="1"/>
    <xf numFmtId="0" fontId="0" fillId="6" borderId="10" xfId="0" applyFill="1" applyBorder="1"/>
    <xf numFmtId="0" fontId="0" fillId="6" borderId="10" xfId="0" applyFill="1" applyBorder="1" applyAlignment="1">
      <alignment horizontal="center"/>
    </xf>
    <xf numFmtId="0" fontId="14" fillId="6" borderId="0" xfId="0" applyFont="1" applyFill="1" applyBorder="1"/>
    <xf numFmtId="0" fontId="0" fillId="24" borderId="6" xfId="0" applyFill="1" applyBorder="1"/>
    <xf numFmtId="0" fontId="0" fillId="24" borderId="5" xfId="0" applyFill="1" applyBorder="1"/>
    <xf numFmtId="0" fontId="0" fillId="24" borderId="8" xfId="0" applyFill="1" applyBorder="1"/>
    <xf numFmtId="0" fontId="0" fillId="24" borderId="4" xfId="0" applyFill="1" applyBorder="1"/>
    <xf numFmtId="0" fontId="0" fillId="24" borderId="0" xfId="0" applyFill="1" applyBorder="1"/>
    <xf numFmtId="0" fontId="20" fillId="24" borderId="0" xfId="0" applyFont="1" applyFill="1" applyBorder="1"/>
    <xf numFmtId="0" fontId="0" fillId="24" borderId="0" xfId="0" applyFill="1" applyBorder="1" applyAlignment="1">
      <alignment horizontal="center"/>
    </xf>
    <xf numFmtId="0" fontId="8" fillId="24" borderId="0" xfId="0" applyFont="1" applyFill="1" applyBorder="1"/>
    <xf numFmtId="0" fontId="0" fillId="24" borderId="12" xfId="0" applyFill="1" applyBorder="1"/>
    <xf numFmtId="0" fontId="13" fillId="24" borderId="0" xfId="0" applyFont="1" applyFill="1" applyBorder="1"/>
    <xf numFmtId="0" fontId="5" fillId="24" borderId="3" xfId="0" applyFont="1" applyFill="1" applyBorder="1" applyAlignment="1">
      <alignment horizontal="center"/>
    </xf>
    <xf numFmtId="0" fontId="9" fillId="24" borderId="0" xfId="0" applyFont="1" applyFill="1" applyBorder="1"/>
    <xf numFmtId="0" fontId="0" fillId="24" borderId="9" xfId="0" applyFill="1" applyBorder="1"/>
    <xf numFmtId="0" fontId="8" fillId="24" borderId="10" xfId="0" applyFont="1" applyFill="1" applyBorder="1"/>
    <xf numFmtId="0" fontId="0" fillId="24" borderId="10" xfId="0" applyFill="1" applyBorder="1" applyAlignment="1">
      <alignment horizontal="center"/>
    </xf>
    <xf numFmtId="0" fontId="0" fillId="24" borderId="11" xfId="0" applyFill="1" applyBorder="1"/>
    <xf numFmtId="0" fontId="8" fillId="24" borderId="5" xfId="0" applyFont="1" applyFill="1" applyBorder="1"/>
    <xf numFmtId="0" fontId="8" fillId="24" borderId="8" xfId="0" applyFont="1" applyFill="1" applyBorder="1"/>
    <xf numFmtId="0" fontId="8" fillId="24" borderId="12" xfId="0" applyFont="1" applyFill="1" applyBorder="1"/>
    <xf numFmtId="0" fontId="21" fillId="24" borderId="0" xfId="0" applyFont="1" applyFill="1" applyBorder="1" applyAlignment="1">
      <alignment horizontal="left"/>
    </xf>
    <xf numFmtId="0" fontId="21" fillId="24" borderId="0" xfId="0" applyFont="1" applyFill="1" applyBorder="1"/>
    <xf numFmtId="0" fontId="0" fillId="24" borderId="10" xfId="0" applyFill="1" applyBorder="1"/>
    <xf numFmtId="0" fontId="16" fillId="14" borderId="2" xfId="0" applyFont="1" applyFill="1" applyBorder="1" applyAlignment="1">
      <alignment horizontal="center"/>
    </xf>
    <xf numFmtId="0" fontId="17" fillId="14" borderId="7" xfId="0" applyFont="1" applyFill="1" applyBorder="1" applyAlignment="1">
      <alignment horizontal="center"/>
    </xf>
    <xf numFmtId="0" fontId="17" fillId="14" borderId="7" xfId="0" applyFont="1" applyFill="1" applyBorder="1" applyAlignment="1"/>
    <xf numFmtId="0" fontId="17" fillId="14" borderId="1" xfId="0" applyFont="1" applyFill="1" applyBorder="1" applyAlignment="1"/>
    <xf numFmtId="0" fontId="6" fillId="5" borderId="6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11" borderId="6" xfId="0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0" fontId="6" fillId="11" borderId="8" xfId="0" applyFont="1" applyFill="1" applyBorder="1" applyAlignment="1">
      <alignment horizontal="center" vertical="center"/>
    </xf>
    <xf numFmtId="0" fontId="6" fillId="11" borderId="9" xfId="0" applyFont="1" applyFill="1" applyBorder="1" applyAlignment="1">
      <alignment horizontal="center" vertical="center"/>
    </xf>
    <xf numFmtId="0" fontId="6" fillId="11" borderId="10" xfId="0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12" borderId="2" xfId="0" applyFont="1" applyFill="1" applyBorder="1" applyAlignment="1" applyProtection="1">
      <alignment horizontal="center" vertical="center"/>
      <protection locked="0"/>
    </xf>
    <xf numFmtId="0" fontId="12" fillId="12" borderId="7" xfId="0" applyFont="1" applyFill="1" applyBorder="1" applyAlignment="1" applyProtection="1">
      <alignment horizontal="center" vertical="center"/>
      <protection locked="0"/>
    </xf>
    <xf numFmtId="0" fontId="12" fillId="12" borderId="1" xfId="0" applyFont="1" applyFill="1" applyBorder="1" applyAlignment="1" applyProtection="1">
      <alignment horizontal="center" vertical="center"/>
      <protection locked="0"/>
    </xf>
    <xf numFmtId="0" fontId="0" fillId="6" borderId="0" xfId="0" applyFill="1" applyBorder="1" applyAlignment="1">
      <alignment horizontal="center" textRotation="90"/>
    </xf>
  </cellXfs>
  <cellStyles count="49">
    <cellStyle name="Besuchter Link" xfId="2" builtinId="9" hidden="1"/>
    <cellStyle name="Besuchter Link" xfId="4" builtinId="9" hidden="1"/>
    <cellStyle name="Besuchter Link" xfId="6" builtinId="9" hidden="1"/>
    <cellStyle name="Besuchter Link" xfId="8" builtinId="9" hidden="1"/>
    <cellStyle name="Besuchter Link" xfId="10" builtinId="9" hidden="1"/>
    <cellStyle name="Besuchter Link" xfId="12" builtinId="9" hidden="1"/>
    <cellStyle name="Besuchter Link" xfId="14" builtinId="9" hidden="1"/>
    <cellStyle name="Besuchter Link" xfId="16" builtinId="9" hidden="1"/>
    <cellStyle name="Besuchter Link" xfId="18" builtinId="9" hidden="1"/>
    <cellStyle name="Besuchter Link" xfId="20" builtinId="9" hidden="1"/>
    <cellStyle name="Besuchter Link" xfId="22" builtinId="9" hidden="1"/>
    <cellStyle name="Besuchter Link" xfId="24" builtinId="9" hidden="1"/>
    <cellStyle name="Besuchter Link" xfId="26" builtinId="9" hidden="1"/>
    <cellStyle name="Besuchter Link" xfId="28" builtinId="9" hidden="1"/>
    <cellStyle name="Besuchter Link" xfId="30" builtinId="9" hidden="1"/>
    <cellStyle name="Besuchter Link" xfId="32" builtinId="9" hidden="1"/>
    <cellStyle name="Besuchter Link" xfId="34" builtinId="9" hidden="1"/>
    <cellStyle name="Besuchter Link" xfId="36" builtinId="9" hidden="1"/>
    <cellStyle name="Besuchter Link" xfId="38" builtinId="9" hidden="1"/>
    <cellStyle name="Besuchter Link" xfId="40" builtinId="9" hidden="1"/>
    <cellStyle name="Besuchter Link" xfId="42" builtinId="9" hidden="1"/>
    <cellStyle name="Besuchter Link" xfId="44" builtinId="9" hidden="1"/>
    <cellStyle name="Besuchter Link" xfId="46" builtinId="9" hidden="1"/>
    <cellStyle name="Besuchter Link" xfId="48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Standard" xfId="0" builtinId="0"/>
  </cellStyles>
  <dxfs count="19">
    <dxf>
      <font>
        <condense val="0"/>
        <extend val="0"/>
        <color indexed="42"/>
      </font>
    </dxf>
    <dxf>
      <font>
        <condense val="0"/>
        <extend val="0"/>
        <color indexed="47"/>
      </font>
    </dxf>
    <dxf>
      <font>
        <condense val="0"/>
        <extend val="0"/>
        <color indexed="22"/>
      </font>
    </dxf>
    <dxf>
      <font>
        <condense val="0"/>
        <extend val="0"/>
        <color indexed="1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</dxfs>
  <tableStyles count="0" defaultTableStyle="TableStyleMedium2" defaultPivotStyle="PivotStyleLight16"/>
  <colors>
    <mruColors>
      <color rgb="FFFF00FF"/>
      <color rgb="FFFF99FF"/>
      <color rgb="FFFFCC99"/>
      <color rgb="FFCCECFF"/>
      <color rgb="FF66FFCC"/>
      <color rgb="FF00CC66"/>
      <color rgb="FFFFCCCC"/>
      <color rgb="FFCCFF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169333</xdr:rowOff>
    </xdr:from>
    <xdr:to>
      <xdr:col>6</xdr:col>
      <xdr:colOff>119172</xdr:colOff>
      <xdr:row>3</xdr:row>
      <xdr:rowOff>427566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133" y="169333"/>
          <a:ext cx="2777706" cy="2899833"/>
        </a:xfrm>
        <a:prstGeom prst="rect">
          <a:avLst/>
        </a:prstGeom>
      </xdr:spPr>
    </xdr:pic>
    <xdr:clientData/>
  </xdr:twoCellAnchor>
  <xdr:twoCellAnchor editAs="oneCell">
    <xdr:from>
      <xdr:col>77</xdr:col>
      <xdr:colOff>711200</xdr:colOff>
      <xdr:row>1</xdr:row>
      <xdr:rowOff>1</xdr:rowOff>
    </xdr:from>
    <xdr:to>
      <xdr:col>82</xdr:col>
      <xdr:colOff>169334</xdr:colOff>
      <xdr:row>3</xdr:row>
      <xdr:rowOff>331010</xdr:rowOff>
    </xdr:to>
    <xdr:pic>
      <xdr:nvPicPr>
        <xdr:cNvPr id="5" name="Grafik 0" descr="Logo_FCM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2800" y="474134"/>
          <a:ext cx="2472267" cy="2498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86</xdr:col>
      <xdr:colOff>321734</xdr:colOff>
      <xdr:row>1</xdr:row>
      <xdr:rowOff>283402</xdr:rowOff>
    </xdr:from>
    <xdr:ext cx="7044266" cy="1754327"/>
    <xdr:sp macro="" textlink="">
      <xdr:nvSpPr>
        <xdr:cNvPr id="2" name="Rechteck 1"/>
        <xdr:cNvSpPr/>
      </xdr:nvSpPr>
      <xdr:spPr>
        <a:xfrm>
          <a:off x="21877867" y="757535"/>
          <a:ext cx="7044266" cy="175432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de-CH" sz="54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solidFill>
                <a:schemeClr val="tx2">
                  <a:lumMod val="60000"/>
                  <a:lumOff val="40000"/>
                </a:schemeClr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WM-Zelt auf der Alp!</a:t>
          </a:r>
        </a:p>
        <a:p>
          <a:pPr algn="ctr"/>
          <a:r>
            <a:rPr lang="de-CH" sz="54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solidFill>
                <a:schemeClr val="tx2">
                  <a:lumMod val="60000"/>
                  <a:lumOff val="40000"/>
                </a:schemeClr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Live-Übertragung</a:t>
          </a:r>
        </a:p>
      </xdr:txBody>
    </xdr:sp>
    <xdr:clientData/>
  </xdr:oneCellAnchor>
  <xdr:oneCellAnchor>
    <xdr:from>
      <xdr:col>83</xdr:col>
      <xdr:colOff>235856</xdr:colOff>
      <xdr:row>69</xdr:row>
      <xdr:rowOff>235855</xdr:rowOff>
    </xdr:from>
    <xdr:ext cx="8459409" cy="923330"/>
    <xdr:sp macro="" textlink="">
      <xdr:nvSpPr>
        <xdr:cNvPr id="7" name="Rechteck 6"/>
        <xdr:cNvSpPr/>
      </xdr:nvSpPr>
      <xdr:spPr>
        <a:xfrm>
          <a:off x="20592142" y="18650855"/>
          <a:ext cx="8459409" cy="92333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de-CH" sz="54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solidFill>
                <a:srgbClr val="3366FF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WM-Tippspiel</a:t>
          </a:r>
          <a:r>
            <a:rPr lang="de-CH" sz="5400" b="1" cap="none" spc="0" baseline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solidFill>
                <a:srgbClr val="3366FF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 FC Mümliswil</a:t>
          </a:r>
          <a:endParaRPr lang="de-CH" sz="5400" b="1" cap="none" spc="0">
            <a:ln w="18000">
              <a:solidFill>
                <a:schemeClr val="accent2">
                  <a:satMod val="140000"/>
                </a:schemeClr>
              </a:solidFill>
              <a:prstDash val="solid"/>
              <a:miter lim="800000"/>
            </a:ln>
            <a:solidFill>
              <a:srgbClr val="3366FF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oneCellAnchor>
  <xdr:oneCellAnchor>
    <xdr:from>
      <xdr:col>82</xdr:col>
      <xdr:colOff>1070429</xdr:colOff>
      <xdr:row>92</xdr:row>
      <xdr:rowOff>116115</xdr:rowOff>
    </xdr:from>
    <xdr:ext cx="9815285" cy="1200329"/>
    <xdr:sp macro="" textlink="">
      <xdr:nvSpPr>
        <xdr:cNvPr id="9" name="Rechteck 8"/>
        <xdr:cNvSpPr/>
      </xdr:nvSpPr>
      <xdr:spPr>
        <a:xfrm>
          <a:off x="20084143" y="23955829"/>
          <a:ext cx="9815285" cy="12003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de-CH" sz="3600" b="1" cap="none" spc="0" baseline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solidFill>
                <a:srgbClr val="FF66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Teilnahmebeitrag: 	    30.- Franken pro Tipperblatt</a:t>
          </a:r>
        </a:p>
        <a:p>
          <a:pPr algn="l"/>
          <a:r>
            <a:rPr lang="de-CH" sz="3600" b="1" cap="none" spc="0" baseline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solidFill>
                <a:srgbClr val="FF66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Abgabeschluss:   	    8. Juni 2014</a:t>
          </a:r>
          <a:endParaRPr lang="de-CH" sz="3600" b="1" cap="none" spc="0">
            <a:ln w="18000">
              <a:solidFill>
                <a:schemeClr val="accent2">
                  <a:satMod val="140000"/>
                </a:schemeClr>
              </a:solidFill>
              <a:prstDash val="solid"/>
              <a:miter lim="800000"/>
            </a:ln>
            <a:solidFill>
              <a:srgbClr val="FF6600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oneCellAnchor>
  <xdr:oneCellAnchor>
    <xdr:from>
      <xdr:col>82</xdr:col>
      <xdr:colOff>907142</xdr:colOff>
      <xdr:row>75</xdr:row>
      <xdr:rowOff>23581</xdr:rowOff>
    </xdr:from>
    <xdr:ext cx="9851572" cy="3724096"/>
    <xdr:sp macro="" textlink="">
      <xdr:nvSpPr>
        <xdr:cNvPr id="10" name="Rechteck 9"/>
        <xdr:cNvSpPr/>
      </xdr:nvSpPr>
      <xdr:spPr>
        <a:xfrm>
          <a:off x="19920856" y="19853724"/>
          <a:ext cx="9851572" cy="372409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de-CH" sz="36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solidFill>
                <a:schemeClr val="tx1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Ausgefülltes Tipperblatt per Mail an </a:t>
          </a:r>
        </a:p>
        <a:p>
          <a:pPr algn="ctr"/>
          <a:r>
            <a:rPr lang="de-CH" sz="36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solidFill>
                <a:srgbClr val="3366FF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wm-tipp@fcmuemliswil.ch </a:t>
          </a:r>
          <a:r>
            <a:rPr lang="de-CH" sz="36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solidFill>
                <a:schemeClr val="tx1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oder übergeben an</a:t>
          </a:r>
        </a:p>
        <a:p>
          <a:pPr algn="ctr"/>
          <a:endParaRPr lang="de-CH" sz="2400" b="1" cap="none" spc="0">
            <a:ln w="18000">
              <a:solidFill>
                <a:schemeClr val="accent2">
                  <a:satMod val="140000"/>
                </a:schemeClr>
              </a:solidFill>
              <a:prstDash val="solid"/>
              <a:miter lim="800000"/>
            </a:ln>
            <a:solidFill>
              <a:schemeClr val="tx1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  <a:p>
          <a:pPr algn="ctr"/>
          <a:r>
            <a:rPr lang="de-CH" sz="36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solidFill>
                <a:schemeClr val="tx1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Beat Ackermann</a:t>
          </a:r>
        </a:p>
        <a:p>
          <a:pPr algn="ctr"/>
          <a:r>
            <a:rPr lang="de-CH" sz="36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solidFill>
                <a:schemeClr val="tx1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Martin</a:t>
          </a:r>
          <a:r>
            <a:rPr lang="de-CH" sz="3600" b="1" cap="none" spc="0" baseline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solidFill>
                <a:schemeClr val="tx1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 Bürgi oder</a:t>
          </a:r>
        </a:p>
        <a:p>
          <a:pPr algn="ctr"/>
          <a:r>
            <a:rPr lang="de-CH" sz="3600" b="1" cap="none" spc="0" baseline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solidFill>
                <a:schemeClr val="tx1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Simon Büttler</a:t>
          </a:r>
          <a:endParaRPr lang="de-CH" sz="3600" b="1" cap="none" spc="0">
            <a:ln w="18000">
              <a:solidFill>
                <a:schemeClr val="accent2">
                  <a:satMod val="140000"/>
                </a:schemeClr>
              </a:solidFill>
              <a:prstDash val="solid"/>
              <a:miter lim="800000"/>
            </a:ln>
            <a:solidFill>
              <a:schemeClr val="tx1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  <a:p>
          <a:pPr algn="ctr"/>
          <a:endParaRPr lang="de-CH" sz="3200" b="1" cap="none" spc="0">
            <a:ln w="18000">
              <a:solidFill>
                <a:schemeClr val="accent2">
                  <a:satMod val="140000"/>
                </a:schemeClr>
              </a:solidFill>
              <a:prstDash val="solid"/>
              <a:miter lim="800000"/>
            </a:ln>
            <a:solidFill>
              <a:srgbClr val="3366FF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87</xdr:col>
      <xdr:colOff>834569</xdr:colOff>
      <xdr:row>44</xdr:row>
      <xdr:rowOff>140953</xdr:rowOff>
    </xdr:from>
    <xdr:to>
      <xdr:col>96</xdr:col>
      <xdr:colOff>598712</xdr:colOff>
      <xdr:row>67</xdr:row>
      <xdr:rowOff>70756</xdr:rowOff>
    </xdr:to>
    <xdr:pic>
      <xdr:nvPicPr>
        <xdr:cNvPr id="3" name="Bild 2" descr="WM_Vorhersagen.jp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41855" y="12659524"/>
          <a:ext cx="5315857" cy="5354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 enableFormatConditionsCalculation="0">
    <tabColor indexed="42"/>
  </sheetPr>
  <dimension ref="A1:CV98"/>
  <sheetViews>
    <sheetView tabSelected="1" topLeftCell="BV1" zoomScale="70" zoomScaleNormal="70" zoomScalePageLayoutView="70" workbookViewId="0">
      <pane ySplit="5" topLeftCell="A70" activePane="bottomLeft" state="frozen"/>
      <selection activeCell="CM32" sqref="CM32"/>
      <selection pane="bottomLeft" activeCell="DA80" sqref="DA80"/>
    </sheetView>
  </sheetViews>
  <sheetFormatPr baseColWidth="10" defaultRowHeight="12" outlineLevelCol="1" x14ac:dyDescent="0"/>
  <cols>
    <col min="1" max="2" width="4.1640625" customWidth="1"/>
    <col min="3" max="3" width="20.6640625" customWidth="1"/>
    <col min="4" max="4" width="2.6640625" customWidth="1"/>
    <col min="5" max="5" width="6.6640625" style="1" customWidth="1"/>
    <col min="6" max="6" width="2.6640625" customWidth="1"/>
    <col min="7" max="7" width="6.6640625" style="1" customWidth="1"/>
    <col min="8" max="8" width="20.6640625" customWidth="1"/>
    <col min="9" max="9" width="2.6640625" customWidth="1"/>
    <col min="10" max="10" width="5.5" customWidth="1"/>
    <col min="11" max="11" width="26.83203125" hidden="1" customWidth="1"/>
    <col min="12" max="24" width="3.6640625" hidden="1" customWidth="1" outlineLevel="1"/>
    <col min="25" max="25" width="2.6640625" hidden="1" customWidth="1" outlineLevel="1"/>
    <col min="26" max="26" width="7.1640625" hidden="1" customWidth="1" outlineLevel="1"/>
    <col min="27" max="32" width="2.6640625" hidden="1" customWidth="1" outlineLevel="1"/>
    <col min="33" max="33" width="11.6640625" hidden="1" customWidth="1" outlineLevel="1"/>
    <col min="34" max="34" width="2.6640625" hidden="1" customWidth="1" outlineLevel="1"/>
    <col min="35" max="35" width="12" hidden="1" customWidth="1" outlineLevel="1"/>
    <col min="36" max="36" width="2.6640625" hidden="1" customWidth="1" outlineLevel="1"/>
    <col min="37" max="38" width="7.1640625" hidden="1" customWidth="1" outlineLevel="1"/>
    <col min="39" max="39" width="3.1640625" hidden="1" customWidth="1" outlineLevel="1"/>
    <col min="40" max="43" width="10.6640625" hidden="1" customWidth="1" outlineLevel="1"/>
    <col min="44" max="44" width="12.6640625" hidden="1" customWidth="1" outlineLevel="1"/>
    <col min="45" max="45" width="8.33203125" hidden="1" customWidth="1" outlineLevel="1"/>
    <col min="46" max="46" width="14.33203125" hidden="1" customWidth="1" outlineLevel="1"/>
    <col min="47" max="47" width="2.6640625" hidden="1" customWidth="1" outlineLevel="1"/>
    <col min="48" max="49" width="7.1640625" hidden="1" customWidth="1" outlineLevel="1"/>
    <col min="50" max="50" width="1.5" hidden="1" customWidth="1" outlineLevel="1"/>
    <col min="51" max="51" width="3.6640625" hidden="1" customWidth="1" outlineLevel="1"/>
    <col min="52" max="52" width="3.5" customWidth="1" collapsed="1"/>
    <col min="53" max="53" width="2.6640625" customWidth="1"/>
    <col min="54" max="54" width="17.6640625" customWidth="1"/>
    <col min="55" max="55" width="5.6640625" customWidth="1"/>
    <col min="56" max="56" width="8.5" customWidth="1"/>
    <col min="57" max="57" width="6.6640625" customWidth="1"/>
    <col min="58" max="58" width="2.6640625" customWidth="1"/>
    <col min="59" max="59" width="6.6640625" customWidth="1"/>
    <col min="60" max="60" width="7.5" customWidth="1"/>
    <col min="61" max="61" width="3.1640625" customWidth="1"/>
    <col min="62" max="67" width="7.5" hidden="1" customWidth="1" outlineLevel="1"/>
    <col min="68" max="68" width="4" customWidth="1" collapsed="1"/>
    <col min="69" max="69" width="3.5" customWidth="1"/>
    <col min="70" max="70" width="7.5" customWidth="1"/>
    <col min="71" max="71" width="17.6640625" customWidth="1"/>
    <col min="72" max="72" width="5.6640625" customWidth="1"/>
    <col min="73" max="73" width="6.6640625" customWidth="1"/>
    <col min="74" max="74" width="2.6640625" customWidth="1"/>
    <col min="75" max="76" width="6.6640625" customWidth="1"/>
    <col min="77" max="77" width="7.5" customWidth="1"/>
    <col min="78" max="78" width="17.6640625" customWidth="1"/>
    <col min="79" max="79" width="5.6640625" customWidth="1"/>
    <col min="80" max="80" width="6.6640625" customWidth="1"/>
    <col min="81" max="81" width="2.6640625" customWidth="1"/>
    <col min="82" max="82" width="6.6640625" customWidth="1"/>
    <col min="83" max="83" width="17.6640625" customWidth="1"/>
    <col min="84" max="84" width="5.6640625" customWidth="1"/>
    <col min="85" max="85" width="6.6640625" customWidth="1"/>
    <col min="86" max="86" width="2.6640625" customWidth="1"/>
    <col min="87" max="87" width="6.6640625" customWidth="1"/>
    <col min="88" max="88" width="17.6640625" customWidth="1"/>
    <col min="89" max="89" width="5.6640625" customWidth="1"/>
    <col min="90" max="90" width="6.6640625" customWidth="1"/>
    <col min="91" max="91" width="2.6640625" customWidth="1"/>
    <col min="92" max="92" width="6.6640625" customWidth="1"/>
    <col min="93" max="93" width="4" customWidth="1"/>
    <col min="96" max="96" width="7.5" customWidth="1"/>
    <col min="100" max="100" width="4" customWidth="1"/>
  </cols>
  <sheetData>
    <row r="1" spans="1:100" ht="37.5" customHeight="1" thickBot="1">
      <c r="A1" s="140"/>
      <c r="B1" s="141"/>
      <c r="C1" s="142"/>
      <c r="D1" s="141"/>
      <c r="E1" s="143"/>
      <c r="F1" s="141"/>
      <c r="G1" s="143"/>
      <c r="H1" s="144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  <c r="AX1" s="141"/>
      <c r="AY1" s="141"/>
      <c r="AZ1" s="141"/>
      <c r="BA1" s="141"/>
      <c r="BB1" s="141"/>
      <c r="BC1" s="141"/>
      <c r="BD1" s="141"/>
      <c r="BE1" s="141"/>
      <c r="BF1" s="141"/>
      <c r="BG1" s="141"/>
      <c r="BH1" s="141"/>
      <c r="BI1" s="141"/>
      <c r="BJ1" s="141"/>
      <c r="BK1" s="141"/>
      <c r="BL1" s="141"/>
      <c r="BM1" s="141"/>
      <c r="BN1" s="141"/>
      <c r="BO1" s="141"/>
      <c r="BP1" s="141"/>
      <c r="BQ1" s="141"/>
      <c r="BR1" s="141"/>
      <c r="BS1" s="141"/>
      <c r="BT1" s="141"/>
      <c r="BU1" s="141"/>
      <c r="BV1" s="141"/>
      <c r="BW1" s="141"/>
      <c r="BX1" s="141"/>
      <c r="BY1" s="141"/>
      <c r="BZ1" s="141"/>
      <c r="CA1" s="141"/>
      <c r="CB1" s="141"/>
      <c r="CC1" s="141"/>
      <c r="CD1" s="141"/>
      <c r="CE1" s="141"/>
      <c r="CF1" s="141"/>
      <c r="CG1" s="141"/>
      <c r="CH1" s="141"/>
      <c r="CI1" s="141"/>
      <c r="CJ1" s="141"/>
      <c r="CK1" s="141"/>
      <c r="CL1" s="141"/>
      <c r="CM1" s="141"/>
      <c r="CN1" s="141"/>
      <c r="CO1" s="141"/>
      <c r="CP1" s="141"/>
      <c r="CQ1" s="141"/>
      <c r="CR1" s="141"/>
      <c r="CS1" s="141"/>
      <c r="CT1" s="141"/>
      <c r="CU1" s="141"/>
      <c r="CV1" s="145"/>
    </row>
    <row r="2" spans="1:100" ht="85.5" customHeight="1" thickBot="1">
      <c r="A2" s="56"/>
      <c r="B2" s="146"/>
      <c r="C2" s="146"/>
      <c r="D2" s="146"/>
      <c r="E2" s="147"/>
      <c r="F2" s="146"/>
      <c r="G2" s="147"/>
      <c r="H2" s="187" t="s">
        <v>152</v>
      </c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  <c r="AH2" s="188"/>
      <c r="AI2" s="188"/>
      <c r="AJ2" s="188"/>
      <c r="AK2" s="188"/>
      <c r="AL2" s="188"/>
      <c r="AM2" s="188"/>
      <c r="AN2" s="188"/>
      <c r="AO2" s="188"/>
      <c r="AP2" s="188"/>
      <c r="AQ2" s="188"/>
      <c r="AR2" s="188"/>
      <c r="AS2" s="188"/>
      <c r="AT2" s="188"/>
      <c r="AU2" s="188"/>
      <c r="AV2" s="188"/>
      <c r="AW2" s="188"/>
      <c r="AX2" s="188"/>
      <c r="AY2" s="188"/>
      <c r="AZ2" s="188"/>
      <c r="BA2" s="188"/>
      <c r="BB2" s="188"/>
      <c r="BC2" s="188"/>
      <c r="BD2" s="188"/>
      <c r="BE2" s="188"/>
      <c r="BF2" s="188"/>
      <c r="BG2" s="188"/>
      <c r="BH2" s="188"/>
      <c r="BI2" s="188"/>
      <c r="BJ2" s="188"/>
      <c r="BK2" s="188"/>
      <c r="BL2" s="188"/>
      <c r="BM2" s="188"/>
      <c r="BN2" s="188"/>
      <c r="BO2" s="188"/>
      <c r="BP2" s="189"/>
      <c r="BQ2" s="189"/>
      <c r="BR2" s="189"/>
      <c r="BS2" s="189"/>
      <c r="BT2" s="189"/>
      <c r="BU2" s="189"/>
      <c r="BV2" s="189"/>
      <c r="BW2" s="189"/>
      <c r="BX2" s="189"/>
      <c r="BY2" s="190"/>
      <c r="BZ2" s="146"/>
      <c r="CA2" s="146"/>
      <c r="CB2" s="146"/>
      <c r="CC2" s="146"/>
      <c r="CD2" s="146"/>
      <c r="CE2" s="146"/>
      <c r="CF2" s="146"/>
      <c r="CG2" s="146"/>
      <c r="CH2" s="146"/>
      <c r="CI2" s="146"/>
      <c r="CJ2" s="164"/>
      <c r="CK2" s="146"/>
      <c r="CL2" s="146"/>
      <c r="CM2" s="164"/>
      <c r="CN2" s="146"/>
      <c r="CO2" s="146"/>
      <c r="CP2" s="146"/>
      <c r="CQ2" s="146"/>
      <c r="CR2" s="146"/>
      <c r="CS2" s="146"/>
      <c r="CT2" s="146"/>
      <c r="CU2" s="146"/>
      <c r="CV2" s="148"/>
    </row>
    <row r="3" spans="1:100" ht="85.5" customHeight="1" thickBot="1">
      <c r="A3" s="56"/>
      <c r="B3" s="146"/>
      <c r="C3" s="146"/>
      <c r="D3" s="146"/>
      <c r="E3" s="147"/>
      <c r="F3" s="146"/>
      <c r="G3" s="147"/>
      <c r="H3" s="215" t="s">
        <v>151</v>
      </c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216"/>
      <c r="Z3" s="216"/>
      <c r="AA3" s="216"/>
      <c r="AB3" s="216"/>
      <c r="AC3" s="216"/>
      <c r="AD3" s="216"/>
      <c r="AE3" s="216"/>
      <c r="AF3" s="216"/>
      <c r="AG3" s="216"/>
      <c r="AH3" s="216"/>
      <c r="AI3" s="216"/>
      <c r="AJ3" s="216"/>
      <c r="AK3" s="216"/>
      <c r="AL3" s="216"/>
      <c r="AM3" s="216"/>
      <c r="AN3" s="216"/>
      <c r="AO3" s="216"/>
      <c r="AP3" s="216"/>
      <c r="AQ3" s="216"/>
      <c r="AR3" s="216"/>
      <c r="AS3" s="216"/>
      <c r="AT3" s="216"/>
      <c r="AU3" s="216"/>
      <c r="AV3" s="216"/>
      <c r="AW3" s="216"/>
      <c r="AX3" s="216"/>
      <c r="AY3" s="216"/>
      <c r="AZ3" s="216"/>
      <c r="BA3" s="216"/>
      <c r="BB3" s="216"/>
      <c r="BC3" s="216"/>
      <c r="BD3" s="216"/>
      <c r="BE3" s="216"/>
      <c r="BF3" s="216"/>
      <c r="BG3" s="216"/>
      <c r="BH3" s="216"/>
      <c r="BI3" s="216"/>
      <c r="BJ3" s="216"/>
      <c r="BK3" s="216"/>
      <c r="BL3" s="216"/>
      <c r="BM3" s="216"/>
      <c r="BN3" s="216"/>
      <c r="BO3" s="216"/>
      <c r="BP3" s="216"/>
      <c r="BQ3" s="216"/>
      <c r="BR3" s="216"/>
      <c r="BS3" s="216"/>
      <c r="BT3" s="216"/>
      <c r="BU3" s="216"/>
      <c r="BV3" s="216"/>
      <c r="BW3" s="216"/>
      <c r="BX3" s="216"/>
      <c r="BY3" s="216"/>
      <c r="BZ3" s="146"/>
      <c r="CA3" s="146"/>
      <c r="CB3" s="146"/>
      <c r="CC3" s="146"/>
      <c r="CD3" s="146"/>
      <c r="CE3" s="146"/>
      <c r="CF3" s="146"/>
      <c r="CG3" s="146"/>
      <c r="CH3" s="146"/>
      <c r="CI3" s="146"/>
      <c r="CJ3" s="146"/>
      <c r="CK3" s="146"/>
      <c r="CL3" s="146"/>
      <c r="CM3" s="146"/>
      <c r="CN3" s="146"/>
      <c r="CO3" s="146"/>
      <c r="CP3" s="146"/>
      <c r="CQ3" s="146"/>
      <c r="CR3" s="146"/>
      <c r="CS3" s="146"/>
      <c r="CT3" s="146"/>
      <c r="CU3" s="146"/>
      <c r="CV3" s="148"/>
    </row>
    <row r="4" spans="1:100" ht="37.5" customHeight="1" thickBot="1">
      <c r="A4" s="56"/>
      <c r="B4" s="146"/>
      <c r="C4" s="146"/>
      <c r="D4" s="146"/>
      <c r="E4" s="147"/>
      <c r="F4" s="146"/>
      <c r="G4" s="147"/>
      <c r="H4" s="149" t="s">
        <v>141</v>
      </c>
      <c r="I4" s="217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218"/>
      <c r="AB4" s="218"/>
      <c r="AC4" s="218"/>
      <c r="AD4" s="218"/>
      <c r="AE4" s="218"/>
      <c r="AF4" s="218"/>
      <c r="AG4" s="218"/>
      <c r="AH4" s="218"/>
      <c r="AI4" s="218"/>
      <c r="AJ4" s="218"/>
      <c r="AK4" s="218"/>
      <c r="AL4" s="218"/>
      <c r="AM4" s="218"/>
      <c r="AN4" s="218"/>
      <c r="AO4" s="218"/>
      <c r="AP4" s="218"/>
      <c r="AQ4" s="218"/>
      <c r="AR4" s="218"/>
      <c r="AS4" s="218"/>
      <c r="AT4" s="218"/>
      <c r="AU4" s="218"/>
      <c r="AV4" s="218"/>
      <c r="AW4" s="218"/>
      <c r="AX4" s="218"/>
      <c r="AY4" s="218"/>
      <c r="AZ4" s="218"/>
      <c r="BA4" s="218"/>
      <c r="BB4" s="218"/>
      <c r="BC4" s="218"/>
      <c r="BD4" s="218"/>
      <c r="BE4" s="218"/>
      <c r="BF4" s="218"/>
      <c r="BG4" s="218"/>
      <c r="BH4" s="218"/>
      <c r="BI4" s="219"/>
      <c r="BJ4" s="146"/>
      <c r="BK4" s="146"/>
      <c r="BL4" s="146"/>
      <c r="BM4" s="146"/>
      <c r="BN4" s="146"/>
      <c r="BO4" s="146"/>
      <c r="BP4" s="149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8"/>
    </row>
    <row r="5" spans="1:100">
      <c r="A5" s="56"/>
      <c r="B5" s="146"/>
      <c r="C5" s="146"/>
      <c r="D5" s="146"/>
      <c r="E5" s="147"/>
      <c r="F5" s="146"/>
      <c r="G5" s="147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50"/>
      <c r="BJ5" s="146"/>
      <c r="BK5" s="146"/>
      <c r="BL5" s="146"/>
      <c r="BM5" s="146"/>
      <c r="BN5" s="146"/>
      <c r="BO5" s="146"/>
      <c r="BP5" s="146"/>
      <c r="BQ5" s="146"/>
      <c r="BR5" s="146"/>
      <c r="BS5" s="146"/>
      <c r="BT5" s="146"/>
      <c r="BU5" s="146"/>
      <c r="BV5" s="146"/>
      <c r="BW5" s="146"/>
      <c r="BX5" s="146"/>
      <c r="BY5" s="146"/>
      <c r="BZ5" s="146"/>
      <c r="CA5" s="146"/>
      <c r="CB5" s="146"/>
      <c r="CC5" s="146"/>
      <c r="CD5" s="146"/>
      <c r="CE5" s="146"/>
      <c r="CF5" s="146"/>
      <c r="CG5" s="146"/>
      <c r="CH5" s="146"/>
      <c r="CI5" s="146"/>
      <c r="CJ5" s="146"/>
      <c r="CK5" s="146"/>
      <c r="CL5" s="146"/>
      <c r="CM5" s="146"/>
      <c r="CN5" s="146"/>
      <c r="CO5" s="146"/>
      <c r="CP5" s="146"/>
      <c r="CQ5" s="146"/>
      <c r="CR5" s="146"/>
      <c r="CS5" s="146"/>
      <c r="CT5" s="146"/>
      <c r="CU5" s="146"/>
      <c r="CV5" s="148"/>
    </row>
    <row r="6" spans="1:100">
      <c r="A6" s="56"/>
      <c r="B6" s="146"/>
      <c r="C6" s="146"/>
      <c r="D6" s="146"/>
      <c r="E6" s="147"/>
      <c r="F6" s="146"/>
      <c r="G6" s="147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146"/>
      <c r="BH6" s="146"/>
      <c r="BI6" s="146"/>
      <c r="BJ6" s="146"/>
      <c r="BK6" s="146"/>
      <c r="BL6" s="146"/>
      <c r="BM6" s="146"/>
      <c r="BN6" s="146"/>
      <c r="BO6" s="146"/>
      <c r="BP6" s="146"/>
      <c r="BQ6" s="146"/>
      <c r="BR6" s="146"/>
      <c r="BS6" s="146"/>
      <c r="BT6" s="146"/>
      <c r="BU6" s="146"/>
      <c r="BV6" s="146"/>
      <c r="BW6" s="146"/>
      <c r="BX6" s="146"/>
      <c r="BY6" s="146"/>
      <c r="BZ6" s="146"/>
      <c r="CA6" s="146"/>
      <c r="CB6" s="146"/>
      <c r="CC6" s="146"/>
      <c r="CD6" s="146"/>
      <c r="CE6" s="146"/>
      <c r="CF6" s="146"/>
      <c r="CG6" s="146"/>
      <c r="CH6" s="146"/>
      <c r="CI6" s="146"/>
      <c r="CJ6" s="146"/>
      <c r="CK6" s="146"/>
      <c r="CL6" s="146"/>
      <c r="CM6" s="146"/>
      <c r="CN6" s="146"/>
      <c r="CO6" s="146"/>
      <c r="CP6" s="146"/>
      <c r="CQ6" s="146"/>
      <c r="CR6" s="146"/>
      <c r="CS6" s="146"/>
      <c r="CT6" s="146"/>
      <c r="CU6" s="146"/>
      <c r="CV6" s="148"/>
    </row>
    <row r="7" spans="1:100" ht="13" thickBot="1">
      <c r="A7" s="56"/>
      <c r="B7" s="146"/>
      <c r="C7" s="146"/>
      <c r="D7" s="146"/>
      <c r="E7" s="147"/>
      <c r="F7" s="146"/>
      <c r="G7" s="147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46"/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46"/>
      <c r="BF7" s="146"/>
      <c r="BG7" s="146"/>
      <c r="BH7" s="146"/>
      <c r="BI7" s="146"/>
      <c r="BJ7" s="146"/>
      <c r="BK7" s="146"/>
      <c r="BL7" s="146"/>
      <c r="BM7" s="146"/>
      <c r="BN7" s="146"/>
      <c r="BO7" s="146"/>
      <c r="BP7" s="146"/>
      <c r="BQ7" s="146"/>
      <c r="BR7" s="146"/>
      <c r="BS7" s="146"/>
      <c r="BT7" s="146"/>
      <c r="BU7" s="146"/>
      <c r="BV7" s="146"/>
      <c r="BW7" s="146"/>
      <c r="BX7" s="146"/>
      <c r="BY7" s="146"/>
      <c r="BZ7" s="146"/>
      <c r="CA7" s="146"/>
      <c r="CB7" s="146"/>
      <c r="CC7" s="146"/>
      <c r="CD7" s="146"/>
      <c r="CE7" s="146"/>
      <c r="CF7" s="146"/>
      <c r="CG7" s="146"/>
      <c r="CH7" s="146"/>
      <c r="CI7" s="146"/>
      <c r="CJ7" s="146"/>
      <c r="CK7" s="146"/>
      <c r="CL7" s="146"/>
      <c r="CM7" s="146"/>
      <c r="CN7" s="146"/>
      <c r="CO7" s="146"/>
      <c r="CP7" s="146"/>
      <c r="CQ7" s="146"/>
      <c r="CR7" s="146"/>
      <c r="CS7" s="146"/>
      <c r="CT7" s="146"/>
      <c r="CU7" s="146"/>
      <c r="CV7" s="148"/>
    </row>
    <row r="8" spans="1:100" ht="26.25" customHeight="1" thickBot="1">
      <c r="A8" s="56"/>
      <c r="B8" s="146"/>
      <c r="C8" s="57" t="s">
        <v>139</v>
      </c>
      <c r="D8" s="58"/>
      <c r="E8" s="59"/>
      <c r="F8" s="58"/>
      <c r="G8" s="59"/>
      <c r="H8" s="58"/>
      <c r="I8" s="58"/>
      <c r="J8" s="58"/>
      <c r="K8" s="58"/>
      <c r="L8" s="73"/>
      <c r="M8" s="74" t="s">
        <v>36</v>
      </c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60"/>
      <c r="BI8" s="146"/>
      <c r="BJ8" s="146"/>
      <c r="BK8" s="146"/>
      <c r="BL8" s="146"/>
      <c r="BM8" s="146"/>
      <c r="BN8" s="146"/>
      <c r="BO8" s="146"/>
      <c r="BP8" s="146"/>
      <c r="BQ8" s="56"/>
      <c r="BR8" s="57" t="s">
        <v>140</v>
      </c>
      <c r="BS8" s="58"/>
      <c r="BT8" s="58"/>
      <c r="BU8" s="58"/>
      <c r="BV8" s="58"/>
      <c r="BW8" s="58"/>
      <c r="BX8" s="58"/>
      <c r="BY8" s="61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60"/>
      <c r="CV8" s="148"/>
    </row>
    <row r="9" spans="1:100" ht="28.5" customHeight="1">
      <c r="A9" s="56"/>
      <c r="B9" s="146"/>
      <c r="C9" s="146"/>
      <c r="D9" s="146"/>
      <c r="E9" s="147"/>
      <c r="F9" s="146"/>
      <c r="G9" s="147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  <c r="BI9" s="146"/>
      <c r="BJ9" s="220" t="s">
        <v>44</v>
      </c>
      <c r="BK9" s="220" t="s">
        <v>132</v>
      </c>
      <c r="BL9" s="220" t="s">
        <v>133</v>
      </c>
      <c r="BM9" s="220" t="s">
        <v>45</v>
      </c>
      <c r="BN9" s="220" t="s">
        <v>137</v>
      </c>
      <c r="BO9" s="220" t="s">
        <v>138</v>
      </c>
      <c r="BP9" s="146"/>
      <c r="BQ9" s="56"/>
      <c r="BR9" s="146"/>
      <c r="BS9" s="146"/>
      <c r="BT9" s="146"/>
      <c r="BU9" s="146"/>
      <c r="BV9" s="146"/>
      <c r="BW9" s="146"/>
      <c r="BX9" s="146"/>
      <c r="BY9" s="146"/>
      <c r="BZ9" s="146"/>
      <c r="CA9" s="146"/>
      <c r="CB9" s="146"/>
      <c r="CC9" s="146"/>
      <c r="CD9" s="146"/>
      <c r="CE9" s="146"/>
      <c r="CF9" s="146"/>
      <c r="CG9" s="146"/>
      <c r="CH9" s="146"/>
      <c r="CI9" s="146"/>
      <c r="CJ9" s="146"/>
      <c r="CK9" s="146"/>
      <c r="CL9" s="146"/>
      <c r="CM9" s="146"/>
      <c r="CN9" s="146"/>
      <c r="CO9" s="146"/>
      <c r="CP9" s="146"/>
      <c r="CQ9" s="146"/>
      <c r="CR9" s="146"/>
      <c r="CS9" s="146"/>
      <c r="CT9" s="146"/>
      <c r="CU9" s="146"/>
      <c r="CV9" s="148"/>
    </row>
    <row r="10" spans="1:100" ht="18.75" customHeight="1">
      <c r="A10" s="56"/>
      <c r="B10" s="146"/>
      <c r="C10" s="151" t="s">
        <v>56</v>
      </c>
      <c r="D10" s="146"/>
      <c r="E10" s="147"/>
      <c r="F10" s="146"/>
      <c r="G10" s="147"/>
      <c r="H10" s="146"/>
      <c r="I10" s="146"/>
      <c r="J10" s="146"/>
      <c r="K10" s="146"/>
      <c r="L10" s="146"/>
      <c r="M10" s="146" t="s">
        <v>4</v>
      </c>
      <c r="N10" s="146"/>
      <c r="O10" s="146"/>
      <c r="P10" s="146"/>
      <c r="Q10" s="146" t="s">
        <v>6</v>
      </c>
      <c r="R10" s="146"/>
      <c r="S10" s="146"/>
      <c r="T10" s="146"/>
      <c r="U10" s="146" t="s">
        <v>7</v>
      </c>
      <c r="V10" s="146"/>
      <c r="W10" s="146"/>
      <c r="X10" s="146"/>
      <c r="Y10" s="146"/>
      <c r="Z10" s="146" t="s">
        <v>4</v>
      </c>
      <c r="AA10" s="146" t="s">
        <v>5</v>
      </c>
      <c r="AB10" s="146"/>
      <c r="AC10" s="146"/>
      <c r="AD10" s="146" t="s">
        <v>9</v>
      </c>
      <c r="AE10" s="146"/>
      <c r="AF10" s="146"/>
      <c r="AG10" s="146"/>
      <c r="AH10" s="146" t="s">
        <v>32</v>
      </c>
      <c r="AI10" s="146"/>
      <c r="AJ10" s="146"/>
      <c r="AK10" s="146"/>
      <c r="AL10" s="146"/>
      <c r="AM10" s="146"/>
      <c r="AN10" s="146" t="s">
        <v>35</v>
      </c>
      <c r="AO10" s="146"/>
      <c r="AP10" s="146"/>
      <c r="AQ10" s="146"/>
      <c r="AR10" s="146"/>
      <c r="AS10" s="146" t="s">
        <v>33</v>
      </c>
      <c r="AT10" s="146"/>
      <c r="AU10" s="146"/>
      <c r="AV10" s="146"/>
      <c r="AW10" s="146"/>
      <c r="AX10" s="146"/>
      <c r="AY10" s="146"/>
      <c r="AZ10" s="146"/>
      <c r="BA10" s="146"/>
      <c r="BB10" s="152" t="s">
        <v>10</v>
      </c>
      <c r="BC10" s="146"/>
      <c r="BD10" s="153" t="s">
        <v>4</v>
      </c>
      <c r="BE10" s="146"/>
      <c r="BF10" s="150" t="s">
        <v>5</v>
      </c>
      <c r="BG10" s="146"/>
      <c r="BH10" s="146"/>
      <c r="BI10" s="146"/>
      <c r="BJ10" s="220"/>
      <c r="BK10" s="220"/>
      <c r="BL10" s="220"/>
      <c r="BM10" s="220"/>
      <c r="BN10" s="220"/>
      <c r="BO10" s="220"/>
      <c r="BP10" s="146"/>
      <c r="BQ10" s="56"/>
      <c r="BR10" s="151"/>
      <c r="BS10" s="146"/>
      <c r="BT10" s="154" t="s">
        <v>113</v>
      </c>
      <c r="BU10" s="146"/>
      <c r="BV10" s="146"/>
      <c r="BW10" s="150" t="s">
        <v>26</v>
      </c>
      <c r="BX10" s="146"/>
      <c r="BY10" s="151"/>
      <c r="BZ10" s="146"/>
      <c r="CA10" s="146"/>
      <c r="CB10" s="146"/>
      <c r="CC10" s="146"/>
      <c r="CD10" s="150"/>
      <c r="CE10" s="146"/>
      <c r="CF10" s="146"/>
      <c r="CG10" s="146"/>
      <c r="CH10" s="146"/>
      <c r="CI10" s="146"/>
      <c r="CJ10" s="146"/>
      <c r="CK10" s="146"/>
      <c r="CL10" s="146"/>
      <c r="CM10" s="146"/>
      <c r="CN10" s="146"/>
      <c r="CO10" s="146"/>
      <c r="CP10" s="146"/>
      <c r="CQ10" s="146"/>
      <c r="CR10" s="146"/>
      <c r="CS10" s="146"/>
      <c r="CT10" s="146"/>
      <c r="CU10" s="146"/>
      <c r="CV10" s="148"/>
    </row>
    <row r="11" spans="1:100" ht="18.75" customHeight="1" thickBot="1">
      <c r="A11" s="56"/>
      <c r="B11" s="146"/>
      <c r="C11" s="146"/>
      <c r="D11" s="146"/>
      <c r="E11" s="147"/>
      <c r="F11" s="146"/>
      <c r="G11" s="147"/>
      <c r="H11" s="146"/>
      <c r="I11" s="146"/>
      <c r="J11" s="146"/>
      <c r="K11" s="146"/>
      <c r="L11" s="146"/>
      <c r="M11" s="146" t="s">
        <v>0</v>
      </c>
      <c r="N11" s="146" t="s">
        <v>1</v>
      </c>
      <c r="O11" s="146" t="s">
        <v>2</v>
      </c>
      <c r="P11" s="146" t="s">
        <v>3</v>
      </c>
      <c r="Q11" s="146" t="s">
        <v>0</v>
      </c>
      <c r="R11" s="146" t="s">
        <v>1</v>
      </c>
      <c r="S11" s="146" t="s">
        <v>2</v>
      </c>
      <c r="T11" s="146" t="s">
        <v>3</v>
      </c>
      <c r="U11" s="146" t="s">
        <v>0</v>
      </c>
      <c r="V11" s="146" t="s">
        <v>1</v>
      </c>
      <c r="W11" s="146" t="s">
        <v>2</v>
      </c>
      <c r="X11" s="146" t="s">
        <v>3</v>
      </c>
      <c r="Y11" s="146"/>
      <c r="Z11" s="146" t="s">
        <v>8</v>
      </c>
      <c r="AA11" s="146"/>
      <c r="AB11" s="146"/>
      <c r="AC11" s="146"/>
      <c r="AD11" s="146"/>
      <c r="AE11" s="146"/>
      <c r="AF11" s="146"/>
      <c r="AG11" s="146"/>
      <c r="AH11" s="146" t="s">
        <v>31</v>
      </c>
      <c r="AI11" s="146"/>
      <c r="AJ11" s="146"/>
      <c r="AK11" s="146"/>
      <c r="AL11" s="146"/>
      <c r="AM11" s="146"/>
      <c r="AN11" s="146" t="str">
        <f>AI12</f>
        <v>Brasilien</v>
      </c>
      <c r="AO11" s="146" t="str">
        <f>AI13</f>
        <v>Kroatien</v>
      </c>
      <c r="AP11" s="146" t="str">
        <f>AI14</f>
        <v>Mexiko</v>
      </c>
      <c r="AQ11" s="146" t="str">
        <f>AI15</f>
        <v>Kamerun</v>
      </c>
      <c r="AR11" s="146"/>
      <c r="AS11" s="146" t="s">
        <v>31</v>
      </c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220"/>
      <c r="BK11" s="220"/>
      <c r="BL11" s="220"/>
      <c r="BM11" s="220"/>
      <c r="BN11" s="220"/>
      <c r="BO11" s="220"/>
      <c r="BP11" s="146"/>
      <c r="BQ11" s="56"/>
      <c r="BR11" s="146"/>
      <c r="BS11" s="146"/>
      <c r="BT11" s="146"/>
      <c r="BU11" s="146"/>
      <c r="BV11" s="146"/>
      <c r="BW11" s="146"/>
      <c r="BX11" s="146"/>
      <c r="BY11" s="146"/>
      <c r="BZ11" s="146"/>
      <c r="CA11" s="146"/>
      <c r="CB11" s="146"/>
      <c r="CC11" s="146"/>
      <c r="CD11" s="146"/>
      <c r="CE11" s="146"/>
      <c r="CF11" s="146"/>
      <c r="CG11" s="146"/>
      <c r="CH11" s="146"/>
      <c r="CI11" s="146"/>
      <c r="CJ11" s="146"/>
      <c r="CK11" s="146"/>
      <c r="CL11" s="146"/>
      <c r="CM11" s="146"/>
      <c r="CN11" s="146"/>
      <c r="CO11" s="146"/>
      <c r="CP11" s="146"/>
      <c r="CQ11" s="146"/>
      <c r="CR11" s="146"/>
      <c r="CS11" s="146"/>
      <c r="CT11" s="146"/>
      <c r="CU11" s="146"/>
      <c r="CV11" s="148"/>
    </row>
    <row r="12" spans="1:100" ht="18.75" customHeight="1" thickBot="1">
      <c r="A12" s="56"/>
      <c r="B12" s="146"/>
      <c r="C12" s="124" t="s">
        <v>99</v>
      </c>
      <c r="D12" s="21"/>
      <c r="E12" s="62"/>
      <c r="F12" s="155"/>
      <c r="G12" s="62"/>
      <c r="H12" s="124" t="s">
        <v>142</v>
      </c>
      <c r="I12" s="21"/>
      <c r="J12" s="146"/>
      <c r="K12" s="146" t="s">
        <v>51</v>
      </c>
      <c r="L12" s="146">
        <f t="shared" ref="L12:L17" si="0">IF(E12-G12&gt;0,1,IF(G12=E12,0,-1))</f>
        <v>0</v>
      </c>
      <c r="M12" s="146">
        <f>IF($E12="",0,IF($E12&gt;$G12,3,IF($E12=G12,1,0)))</f>
        <v>0</v>
      </c>
      <c r="N12" s="146">
        <f>IF($G12="",0,IF($E12&gt;$G12,0,IF($E12=G12,1,3)))</f>
        <v>0</v>
      </c>
      <c r="O12" s="146"/>
      <c r="P12" s="146"/>
      <c r="Q12" s="146">
        <f>E12</f>
        <v>0</v>
      </c>
      <c r="R12" s="146">
        <f>G12</f>
        <v>0</v>
      </c>
      <c r="S12" s="146"/>
      <c r="T12" s="146"/>
      <c r="U12" s="146">
        <f>G12</f>
        <v>0</v>
      </c>
      <c r="V12" s="146">
        <f>E12</f>
        <v>0</v>
      </c>
      <c r="W12" s="146"/>
      <c r="X12" s="146"/>
      <c r="Y12" s="146"/>
      <c r="Z12" s="146">
        <f>M18</f>
        <v>0</v>
      </c>
      <c r="AA12" s="146">
        <f>Q18</f>
        <v>0</v>
      </c>
      <c r="AB12" s="146">
        <f>U18</f>
        <v>0</v>
      </c>
      <c r="AC12" s="146">
        <f>AA12-AB12</f>
        <v>0</v>
      </c>
      <c r="AD12" s="146">
        <f>IF(Z12&gt;Z13,-1,0)</f>
        <v>0</v>
      </c>
      <c r="AE12" s="146">
        <f>IF(Z12&gt;Z14,-1,0)</f>
        <v>0</v>
      </c>
      <c r="AF12" s="146">
        <f>IF(Z12&gt;Z15,-1,0)</f>
        <v>0</v>
      </c>
      <c r="AG12" s="146">
        <f>10000-(AJ12*1000+AM12*100+AK12*10)</f>
        <v>10000</v>
      </c>
      <c r="AH12" s="153">
        <f>RANK(AG12,AG12:AG15,1)</f>
        <v>1</v>
      </c>
      <c r="AI12" s="146" t="str">
        <f>C12</f>
        <v>Brasilien</v>
      </c>
      <c r="AJ12" s="146">
        <f t="shared" ref="AJ12:AL15" si="1">Z12</f>
        <v>0</v>
      </c>
      <c r="AK12" s="146">
        <f t="shared" si="1"/>
        <v>0</v>
      </c>
      <c r="AL12" s="146">
        <f t="shared" si="1"/>
        <v>0</v>
      </c>
      <c r="AM12" s="146">
        <f>AK12-AL12</f>
        <v>0</v>
      </c>
      <c r="AN12" s="156"/>
      <c r="AO12" s="156">
        <f>IF(AG13=AG12,IF(G12&gt;E12,AG13-0.1,AG13),AG13)</f>
        <v>10000</v>
      </c>
      <c r="AP12" s="156">
        <f>IF(AG14=AG12,IF(G14&gt;E14,AG14-0.1,AG14),AG14)</f>
        <v>10000</v>
      </c>
      <c r="AQ12" s="156">
        <f>IF(AG15=AG12,IF(G16&gt;E16,AG15-0.1,AG15),AG15)</f>
        <v>10000</v>
      </c>
      <c r="AR12" s="156">
        <f>AN16</f>
        <v>30000</v>
      </c>
      <c r="AS12" s="153">
        <f>RANK(AR12,AR12:AR15,1)</f>
        <v>1</v>
      </c>
      <c r="AT12" s="146" t="str">
        <f t="shared" ref="AT12:AW15" si="2">AI12</f>
        <v>Brasilien</v>
      </c>
      <c r="AU12" s="146">
        <f t="shared" si="2"/>
        <v>0</v>
      </c>
      <c r="AV12" s="146">
        <f t="shared" si="2"/>
        <v>0</v>
      </c>
      <c r="AW12" s="146">
        <f t="shared" si="2"/>
        <v>0</v>
      </c>
      <c r="AX12" s="146"/>
      <c r="AY12" s="146"/>
      <c r="AZ12" s="146"/>
      <c r="BA12" s="3">
        <v>1</v>
      </c>
      <c r="BB12" s="7" t="str">
        <f>VLOOKUP(1,AS12:AT15,2,FALSE)</f>
        <v>Brasilien</v>
      </c>
      <c r="BC12" s="2"/>
      <c r="BD12" s="6">
        <f>VLOOKUP(1,AS12:AW15,3,FALSE)</f>
        <v>0</v>
      </c>
      <c r="BE12" s="4">
        <f>VLOOKUP(1,AS12:AW15,4,FALSE)</f>
        <v>0</v>
      </c>
      <c r="BF12" s="155" t="s">
        <v>12</v>
      </c>
      <c r="BG12" s="4">
        <f>VLOOKUP(1,AS12:AW15,5,FALSE)</f>
        <v>0</v>
      </c>
      <c r="BH12" s="8" t="s">
        <v>18</v>
      </c>
      <c r="BI12" s="146"/>
      <c r="BJ12" s="147">
        <f>IF(E12&gt;G12,IF(#REF!&gt;#REF!,#REF!,0),0)</f>
        <v>0</v>
      </c>
      <c r="BK12" s="147" t="e">
        <f>IF(E12=G12,IF(#REF!=#REF!,#REF!,0),0)</f>
        <v>#REF!</v>
      </c>
      <c r="BL12" s="147">
        <f>IF(E12&lt;G12,IF(#REF!&lt;#REF!,#REF!,0),0)</f>
        <v>0</v>
      </c>
      <c r="BM12" s="147" t="e">
        <f>IF(E12=#REF!,IF(G12=#REF!,#REF!,0),0)</f>
        <v>#REF!</v>
      </c>
      <c r="BN12" s="147" t="e">
        <f>IF(E12=#REF!,#REF!,0)</f>
        <v>#REF!</v>
      </c>
      <c r="BO12" s="147" t="e">
        <f>IF(G12=#REF!,#REF!,0)</f>
        <v>#REF!</v>
      </c>
      <c r="BP12" s="146"/>
      <c r="BQ12" s="56"/>
      <c r="BR12" s="8" t="s">
        <v>18</v>
      </c>
      <c r="BS12" s="24" t="str">
        <f>IF(G17="","",BB12)</f>
        <v/>
      </c>
      <c r="BT12" s="26"/>
      <c r="BU12" s="62"/>
      <c r="BV12" s="146"/>
      <c r="BW12" s="62"/>
      <c r="BX12" s="146"/>
      <c r="BY12" s="151"/>
      <c r="BZ12" s="146"/>
      <c r="CA12" s="154" t="s">
        <v>27</v>
      </c>
      <c r="CB12" s="146"/>
      <c r="CC12" s="146"/>
      <c r="CD12" s="150" t="s">
        <v>26</v>
      </c>
      <c r="CE12" s="146"/>
      <c r="CF12" s="146"/>
      <c r="CG12" s="146"/>
      <c r="CH12" s="146"/>
      <c r="CI12" s="146"/>
      <c r="CJ12" s="146"/>
      <c r="CK12" s="146"/>
      <c r="CL12" s="146"/>
      <c r="CM12" s="146"/>
      <c r="CN12" s="146"/>
      <c r="CO12" s="146"/>
      <c r="CP12" s="146"/>
      <c r="CQ12" s="146"/>
      <c r="CR12" s="146"/>
      <c r="CS12" s="146"/>
      <c r="CT12" s="146"/>
      <c r="CU12" s="146"/>
      <c r="CV12" s="148"/>
    </row>
    <row r="13" spans="1:100" ht="18.75" customHeight="1" thickBot="1">
      <c r="A13" s="56"/>
      <c r="B13" s="146"/>
      <c r="C13" s="125" t="s">
        <v>49</v>
      </c>
      <c r="D13" s="25"/>
      <c r="E13" s="62"/>
      <c r="F13" s="155"/>
      <c r="G13" s="62"/>
      <c r="H13" s="125" t="s">
        <v>88</v>
      </c>
      <c r="I13" s="25"/>
      <c r="J13" s="146"/>
      <c r="K13" s="146" t="s">
        <v>52</v>
      </c>
      <c r="L13" s="146">
        <f t="shared" si="0"/>
        <v>0</v>
      </c>
      <c r="M13" s="146"/>
      <c r="N13" s="146"/>
      <c r="O13" s="146">
        <f>IF($E13="",0,IF($E13&gt;$G13,3,IF($E13=$G13,1,0)))</f>
        <v>0</v>
      </c>
      <c r="P13" s="146">
        <f>IF($G13="",0,IF($E13&gt;$G13,0,IF($E13=$G13,1,3)))</f>
        <v>0</v>
      </c>
      <c r="Q13" s="146"/>
      <c r="R13" s="146"/>
      <c r="S13" s="146">
        <f>E13</f>
        <v>0</v>
      </c>
      <c r="T13" s="146">
        <f>G13</f>
        <v>0</v>
      </c>
      <c r="U13" s="146"/>
      <c r="V13" s="146"/>
      <c r="W13" s="146">
        <f>G13</f>
        <v>0</v>
      </c>
      <c r="X13" s="146">
        <f>E13</f>
        <v>0</v>
      </c>
      <c r="Y13" s="146"/>
      <c r="Z13" s="146">
        <f>N18</f>
        <v>0</v>
      </c>
      <c r="AA13" s="146">
        <f>R18</f>
        <v>0</v>
      </c>
      <c r="AB13" s="146">
        <f>V18</f>
        <v>0</v>
      </c>
      <c r="AC13" s="146">
        <f>AA13-AB13</f>
        <v>0</v>
      </c>
      <c r="AD13" s="146">
        <f>IF(Z13&gt;Z12,-1,0)</f>
        <v>0</v>
      </c>
      <c r="AE13" s="146">
        <f>IF(Z13&gt;Z14,-1,0)</f>
        <v>0</v>
      </c>
      <c r="AF13" s="146">
        <f>IF(Z13&gt;Z15,-1,0)</f>
        <v>0</v>
      </c>
      <c r="AG13" s="146">
        <f>10000-(AJ13*1000+AM13*100+AK13*10)</f>
        <v>10000</v>
      </c>
      <c r="AH13" s="153">
        <f>RANK(AG13,AG12:AG15,1)</f>
        <v>1</v>
      </c>
      <c r="AI13" s="146" t="str">
        <f>H12</f>
        <v>Kroatien</v>
      </c>
      <c r="AJ13" s="146">
        <f t="shared" si="1"/>
        <v>0</v>
      </c>
      <c r="AK13" s="146">
        <f t="shared" si="1"/>
        <v>0</v>
      </c>
      <c r="AL13" s="146">
        <f t="shared" si="1"/>
        <v>0</v>
      </c>
      <c r="AM13" s="146">
        <f>AK13-AL13</f>
        <v>0</v>
      </c>
      <c r="AN13" s="156">
        <f>IF(AG12=AG13,IF(E12&gt;G12,AG12-0.1,AG12),AG12)</f>
        <v>10000</v>
      </c>
      <c r="AO13" s="156"/>
      <c r="AP13" s="156">
        <f>IF(AG14=AG13,IF(G17&gt;E17,AG14-0.1,AG14),AG14)</f>
        <v>10000</v>
      </c>
      <c r="AQ13" s="156">
        <f>IF(AG15=AG13,IF(G15&gt;E15,AG15-0.1,AG15),AG15)</f>
        <v>10000</v>
      </c>
      <c r="AR13" s="156">
        <f>AO16</f>
        <v>30000</v>
      </c>
      <c r="AS13" s="153">
        <f>RANK(AR13,AR12:AR15,1)</f>
        <v>1</v>
      </c>
      <c r="AT13" s="146" t="str">
        <f t="shared" si="2"/>
        <v>Kroatien</v>
      </c>
      <c r="AU13" s="146">
        <f t="shared" si="2"/>
        <v>0</v>
      </c>
      <c r="AV13" s="146">
        <f t="shared" si="2"/>
        <v>0</v>
      </c>
      <c r="AW13" s="146">
        <f t="shared" si="2"/>
        <v>0</v>
      </c>
      <c r="AX13" s="146"/>
      <c r="AY13" s="146"/>
      <c r="AZ13" s="146"/>
      <c r="BA13" s="67">
        <v>2</v>
      </c>
      <c r="BB13" s="68" t="e">
        <f>VLOOKUP(2,AS12:AT15,2,FALSE)</f>
        <v>#N/A</v>
      </c>
      <c r="BC13" s="69"/>
      <c r="BD13" s="70" t="e">
        <f>VLOOKUP(2,AS12:AW15,3,FALSE)</f>
        <v>#N/A</v>
      </c>
      <c r="BE13" s="71" t="e">
        <f>VLOOKUP(2,AS12:AW15,4,FALSE)</f>
        <v>#N/A</v>
      </c>
      <c r="BF13" s="155" t="s">
        <v>12</v>
      </c>
      <c r="BG13" s="71" t="e">
        <f>VLOOKUP(2,AS12:AW15,5,FALSE)</f>
        <v>#N/A</v>
      </c>
      <c r="BH13" s="72" t="s">
        <v>19</v>
      </c>
      <c r="BI13" s="146"/>
      <c r="BJ13" s="147">
        <f>IF(E13&gt;G13,IF(#REF!&gt;#REF!,#REF!,0),0)</f>
        <v>0</v>
      </c>
      <c r="BK13" s="147" t="e">
        <f>IF(E13=G13,IF(#REF!=#REF!,#REF!,0),0)</f>
        <v>#REF!</v>
      </c>
      <c r="BL13" s="147">
        <f>IF(E13&lt;G13,IF(#REF!&lt;#REF!,#REF!,0),0)</f>
        <v>0</v>
      </c>
      <c r="BM13" s="147" t="e">
        <f>IF(E13=#REF!,IF(G13=#REF!,#REF!,0),0)</f>
        <v>#REF!</v>
      </c>
      <c r="BN13" s="147" t="e">
        <f>IF(E13=#REF!,#REF!,0)</f>
        <v>#REF!</v>
      </c>
      <c r="BO13" s="147" t="e">
        <f>IF(G13=#REF!,#REF!,0)</f>
        <v>#REF!</v>
      </c>
      <c r="BP13" s="146"/>
      <c r="BQ13" s="56"/>
      <c r="BR13" s="46" t="s">
        <v>21</v>
      </c>
      <c r="BS13" s="24" t="str">
        <f>IF(G28="","",BB24)</f>
        <v/>
      </c>
      <c r="BT13" s="26"/>
      <c r="BU13" s="62"/>
      <c r="BV13" s="146"/>
      <c r="BW13" s="62"/>
      <c r="BX13" s="146"/>
      <c r="BY13" s="146"/>
      <c r="BZ13" s="146"/>
      <c r="CA13" s="146"/>
      <c r="CB13" s="146"/>
      <c r="CC13" s="146"/>
      <c r="CD13" s="146"/>
      <c r="CE13" s="146"/>
      <c r="CF13" s="146"/>
      <c r="CG13" s="146"/>
      <c r="CH13" s="146"/>
      <c r="CI13" s="146"/>
      <c r="CJ13" s="146"/>
      <c r="CK13" s="146"/>
      <c r="CL13" s="146"/>
      <c r="CM13" s="146"/>
      <c r="CN13" s="146"/>
      <c r="CO13" s="146"/>
      <c r="CP13" s="146"/>
      <c r="CQ13" s="146"/>
      <c r="CR13" s="146"/>
      <c r="CS13" s="146"/>
      <c r="CT13" s="146"/>
      <c r="CU13" s="146"/>
      <c r="CV13" s="148"/>
    </row>
    <row r="14" spans="1:100" ht="18.75" customHeight="1" thickBot="1">
      <c r="A14" s="56"/>
      <c r="B14" s="146"/>
      <c r="C14" s="7" t="str">
        <f>C12</f>
        <v>Brasilien</v>
      </c>
      <c r="D14" s="21"/>
      <c r="E14" s="62"/>
      <c r="F14" s="155"/>
      <c r="G14" s="62"/>
      <c r="H14" s="7" t="str">
        <f>C13</f>
        <v>Mexiko</v>
      </c>
      <c r="I14" s="21"/>
      <c r="J14" s="146"/>
      <c r="K14" s="146" t="s">
        <v>53</v>
      </c>
      <c r="L14" s="146">
        <f t="shared" si="0"/>
        <v>0</v>
      </c>
      <c r="M14" s="146">
        <f>IF($E14="",0,IF($E14&gt;$G14,3,IF($E14=G14,1,0)))</f>
        <v>0</v>
      </c>
      <c r="N14" s="146"/>
      <c r="O14" s="146">
        <f>IF($G14="",0,IF($E14&gt;$G14,0,IF($E14=$G14,1,3)))</f>
        <v>0</v>
      </c>
      <c r="P14" s="146"/>
      <c r="Q14" s="146">
        <f>E14</f>
        <v>0</v>
      </c>
      <c r="R14" s="146"/>
      <c r="S14" s="146">
        <f>G14</f>
        <v>0</v>
      </c>
      <c r="T14" s="146"/>
      <c r="U14" s="146">
        <f>G14</f>
        <v>0</v>
      </c>
      <c r="V14" s="146"/>
      <c r="W14" s="146">
        <f>E14</f>
        <v>0</v>
      </c>
      <c r="X14" s="146"/>
      <c r="Y14" s="146"/>
      <c r="Z14" s="146">
        <f>O18</f>
        <v>0</v>
      </c>
      <c r="AA14" s="146">
        <f>S18</f>
        <v>0</v>
      </c>
      <c r="AB14" s="146">
        <f>W18</f>
        <v>0</v>
      </c>
      <c r="AC14" s="146">
        <f>AA14-AB14</f>
        <v>0</v>
      </c>
      <c r="AD14" s="146">
        <f>IF(Z14&gt;Z12,-1,0)</f>
        <v>0</v>
      </c>
      <c r="AE14" s="146">
        <f>IF(Z14&gt;Z13,-1,0)</f>
        <v>0</v>
      </c>
      <c r="AF14" s="146">
        <f>IF(Z14&gt;Z15,-1,0)</f>
        <v>0</v>
      </c>
      <c r="AG14" s="146">
        <f>10000-(AJ14*1000+AM14*100+AK14*10)</f>
        <v>10000</v>
      </c>
      <c r="AH14" s="153">
        <f>RANK(AG14,AG12:AG15,1)</f>
        <v>1</v>
      </c>
      <c r="AI14" s="146" t="str">
        <f>C13</f>
        <v>Mexiko</v>
      </c>
      <c r="AJ14" s="146">
        <f t="shared" si="1"/>
        <v>0</v>
      </c>
      <c r="AK14" s="146">
        <f t="shared" si="1"/>
        <v>0</v>
      </c>
      <c r="AL14" s="146">
        <f t="shared" si="1"/>
        <v>0</v>
      </c>
      <c r="AM14" s="146">
        <f>AK14-AL14</f>
        <v>0</v>
      </c>
      <c r="AN14" s="156">
        <f>IF(AG12=AG14,IF(E14&gt;G14,AG12-0.1,AG12),AG12)</f>
        <v>10000</v>
      </c>
      <c r="AO14" s="156">
        <f>IF(AG13=AG14,IF(E17&gt;G17,AG13-0.1,AG13),AG13)</f>
        <v>10000</v>
      </c>
      <c r="AP14" s="156"/>
      <c r="AQ14" s="156">
        <f>IF(AG15=AG14,IF(G13&gt;E13,AG15-0.1,AG15),AG15)</f>
        <v>10000</v>
      </c>
      <c r="AR14" s="156">
        <f>AP16</f>
        <v>30000</v>
      </c>
      <c r="AS14" s="153">
        <f>RANK(AR14,AR12:AR15,1)</f>
        <v>1</v>
      </c>
      <c r="AT14" s="146" t="str">
        <f t="shared" si="2"/>
        <v>Mexiko</v>
      </c>
      <c r="AU14" s="146">
        <f t="shared" si="2"/>
        <v>0</v>
      </c>
      <c r="AV14" s="146">
        <f t="shared" si="2"/>
        <v>0</v>
      </c>
      <c r="AW14" s="146">
        <f t="shared" si="2"/>
        <v>0</v>
      </c>
      <c r="AX14" s="146"/>
      <c r="AY14" s="146"/>
      <c r="AZ14" s="146"/>
      <c r="BA14" s="63">
        <v>3</v>
      </c>
      <c r="BB14" s="64" t="e">
        <f>VLOOKUP(3,AS12:AT15,2,FALSE)</f>
        <v>#N/A</v>
      </c>
      <c r="BC14" s="65"/>
      <c r="BD14" s="66" t="e">
        <f>VLOOKUP(3,AS12:AW15,3,FALSE)</f>
        <v>#N/A</v>
      </c>
      <c r="BE14" s="66" t="e">
        <f>VLOOKUP(3,AS12:AW15,4,FALSE)</f>
        <v>#N/A</v>
      </c>
      <c r="BF14" s="155" t="s">
        <v>12</v>
      </c>
      <c r="BG14" s="66" t="e">
        <f>VLOOKUP(3,AS12:AW15,5,FALSE)</f>
        <v>#N/A</v>
      </c>
      <c r="BH14" s="146"/>
      <c r="BI14" s="146"/>
      <c r="BJ14" s="147">
        <f>IF(E14&gt;G14,IF(#REF!&gt;#REF!,#REF!,0),0)</f>
        <v>0</v>
      </c>
      <c r="BK14" s="147" t="e">
        <f>IF(E14=G14,IF(#REF!=#REF!,#REF!,0),0)</f>
        <v>#REF!</v>
      </c>
      <c r="BL14" s="147">
        <f>IF(E14&lt;G14,IF(#REF!&lt;#REF!,#REF!,0),0)</f>
        <v>0</v>
      </c>
      <c r="BM14" s="147" t="e">
        <f>IF(E14=#REF!,IF(G14=#REF!,#REF!,0),0)</f>
        <v>#REF!</v>
      </c>
      <c r="BN14" s="147" t="e">
        <f>IF(E14=#REF!,#REF!,0)</f>
        <v>#REF!</v>
      </c>
      <c r="BO14" s="147" t="e">
        <f>IF(G14=#REF!,#REF!,0)</f>
        <v>#REF!</v>
      </c>
      <c r="BP14" s="146"/>
      <c r="BQ14" s="56"/>
      <c r="BR14" s="146"/>
      <c r="BS14" s="146"/>
      <c r="BT14" s="146"/>
      <c r="BU14" s="146"/>
      <c r="BV14" s="146"/>
      <c r="BW14" s="146"/>
      <c r="BX14" s="146"/>
      <c r="BY14" s="27">
        <v>49</v>
      </c>
      <c r="BZ14" s="24" t="str">
        <f>IF(BW12="",IF(BU12&gt;BU13,BS12,BS13),IF(BW12&gt;BW13,BS12,BS13))</f>
        <v/>
      </c>
      <c r="CA14" s="26"/>
      <c r="CB14" s="62"/>
      <c r="CC14" s="146"/>
      <c r="CD14" s="62"/>
      <c r="CE14" s="146"/>
      <c r="CF14" s="146"/>
      <c r="CG14" s="146"/>
      <c r="CH14" s="146"/>
      <c r="CI14" s="146"/>
      <c r="CJ14" s="146"/>
      <c r="CK14" s="146"/>
      <c r="CL14" s="146"/>
      <c r="CM14" s="146"/>
      <c r="CN14" s="146"/>
      <c r="CO14" s="146"/>
      <c r="CP14" s="146"/>
      <c r="CQ14" s="146"/>
      <c r="CR14" s="146"/>
      <c r="CS14" s="146"/>
      <c r="CT14" s="146"/>
      <c r="CU14" s="146"/>
      <c r="CV14" s="148"/>
    </row>
    <row r="15" spans="1:100" ht="18.75" customHeight="1" thickBot="1">
      <c r="A15" s="56"/>
      <c r="B15" s="146"/>
      <c r="C15" s="125" t="s">
        <v>142</v>
      </c>
      <c r="D15" s="25"/>
      <c r="E15" s="62"/>
      <c r="F15" s="155"/>
      <c r="G15" s="62"/>
      <c r="H15" s="24" t="str">
        <f>H13</f>
        <v>Kamerun</v>
      </c>
      <c r="I15" s="25"/>
      <c r="J15" s="146"/>
      <c r="K15" s="146" t="s">
        <v>54</v>
      </c>
      <c r="L15" s="146">
        <f t="shared" si="0"/>
        <v>0</v>
      </c>
      <c r="M15" s="146"/>
      <c r="N15" s="146">
        <f>IF($E15="",0,IF($E15&gt;$G15,3,IF($E15=$G15,1,0)))</f>
        <v>0</v>
      </c>
      <c r="O15" s="146"/>
      <c r="P15" s="146">
        <f>IF($G15="",0,IF($E15&gt;$G15,0,IF($E15=$G15,1,3)))</f>
        <v>0</v>
      </c>
      <c r="Q15" s="146"/>
      <c r="R15" s="146">
        <f>E15</f>
        <v>0</v>
      </c>
      <c r="S15" s="146"/>
      <c r="T15" s="146">
        <f>G15</f>
        <v>0</v>
      </c>
      <c r="U15" s="146"/>
      <c r="V15" s="146">
        <f>G15</f>
        <v>0</v>
      </c>
      <c r="W15" s="146"/>
      <c r="X15" s="146">
        <f>E15</f>
        <v>0</v>
      </c>
      <c r="Y15" s="146"/>
      <c r="Z15" s="146">
        <f>P18</f>
        <v>0</v>
      </c>
      <c r="AA15" s="146">
        <f>T18</f>
        <v>0</v>
      </c>
      <c r="AB15" s="146">
        <f>X18</f>
        <v>0</v>
      </c>
      <c r="AC15" s="146">
        <f>AA15-AB15</f>
        <v>0</v>
      </c>
      <c r="AD15" s="146">
        <f>IF(Z15&gt;Z12,-1,0)</f>
        <v>0</v>
      </c>
      <c r="AE15" s="146">
        <f>IF(Z15&gt;Z13,-1,0)</f>
        <v>0</v>
      </c>
      <c r="AF15" s="146">
        <f>IF(Z15&gt;Z14,-1,0)</f>
        <v>0</v>
      </c>
      <c r="AG15" s="146">
        <f>10000-(AJ15*1000+AM15*100+AK15*10)</f>
        <v>10000</v>
      </c>
      <c r="AH15" s="153">
        <f>RANK(AG15,AG12:AG15,1)</f>
        <v>1</v>
      </c>
      <c r="AI15" s="146" t="str">
        <f>H13</f>
        <v>Kamerun</v>
      </c>
      <c r="AJ15" s="146">
        <f t="shared" si="1"/>
        <v>0</v>
      </c>
      <c r="AK15" s="146">
        <f t="shared" si="1"/>
        <v>0</v>
      </c>
      <c r="AL15" s="146">
        <f t="shared" si="1"/>
        <v>0</v>
      </c>
      <c r="AM15" s="146">
        <f>AK15-AL15</f>
        <v>0</v>
      </c>
      <c r="AN15" s="156">
        <f>IF(AG12=AG15,IF(E16&gt;G16,AG12-0.1,AG12),AG12)</f>
        <v>10000</v>
      </c>
      <c r="AO15" s="156">
        <f>IF(AG13=AG15,IF(E15&gt;G15,AG13-0.1,AG13),AG13)</f>
        <v>10000</v>
      </c>
      <c r="AP15" s="156">
        <f>IF(AG14=AG15,IF(E13&gt;G13,AG14-0.1,AG14),AG14)</f>
        <v>10000</v>
      </c>
      <c r="AQ15" s="156"/>
      <c r="AR15" s="156">
        <f>AQ16</f>
        <v>30000</v>
      </c>
      <c r="AS15" s="153">
        <f>RANK(AR15,AR12:AR15,1)</f>
        <v>1</v>
      </c>
      <c r="AT15" s="146" t="str">
        <f t="shared" si="2"/>
        <v>Kamerun</v>
      </c>
      <c r="AU15" s="146">
        <f t="shared" si="2"/>
        <v>0</v>
      </c>
      <c r="AV15" s="146">
        <f t="shared" si="2"/>
        <v>0</v>
      </c>
      <c r="AW15" s="146">
        <f t="shared" si="2"/>
        <v>0</v>
      </c>
      <c r="AX15" s="146"/>
      <c r="AY15" s="146"/>
      <c r="AZ15" s="146"/>
      <c r="BA15" s="63">
        <v>4</v>
      </c>
      <c r="BB15" s="64" t="e">
        <f>VLOOKUP(4,AS12:AT15,2,FALSE)</f>
        <v>#N/A</v>
      </c>
      <c r="BC15" s="65"/>
      <c r="BD15" s="66" t="e">
        <f>VLOOKUP(4,AS12:AW15,3,FALSE)</f>
        <v>#N/A</v>
      </c>
      <c r="BE15" s="66" t="e">
        <f>VLOOKUP(4,AS12:AW15,4,FALSE)</f>
        <v>#N/A</v>
      </c>
      <c r="BF15" s="155" t="s">
        <v>12</v>
      </c>
      <c r="BG15" s="66" t="e">
        <f>VLOOKUP(4,AS12:AW15,5,FALSE)</f>
        <v>#N/A</v>
      </c>
      <c r="BH15" s="146"/>
      <c r="BI15" s="146"/>
      <c r="BJ15" s="147">
        <f>IF(E15&gt;G15,IF(#REF!&gt;#REF!,#REF!,0),0)</f>
        <v>0</v>
      </c>
      <c r="BK15" s="147" t="e">
        <f>IF(E15=G15,IF(#REF!=#REF!,#REF!,0),0)</f>
        <v>#REF!</v>
      </c>
      <c r="BL15" s="147">
        <f>IF(E15&lt;G15,IF(#REF!&lt;#REF!,#REF!,0),0)</f>
        <v>0</v>
      </c>
      <c r="BM15" s="147" t="e">
        <f>IF(E15=#REF!,IF(G15=#REF!,#REF!,0),0)</f>
        <v>#REF!</v>
      </c>
      <c r="BN15" s="147" t="e">
        <f>IF(E15=#REF!,#REF!,0)</f>
        <v>#REF!</v>
      </c>
      <c r="BO15" s="147" t="e">
        <f>IF(G15=#REF!,#REF!,0)</f>
        <v>#REF!</v>
      </c>
      <c r="BP15" s="146"/>
      <c r="BQ15" s="56"/>
      <c r="BR15" s="146"/>
      <c r="BS15" s="146"/>
      <c r="BT15" s="146"/>
      <c r="BU15" s="146"/>
      <c r="BV15" s="146"/>
      <c r="BW15" s="146"/>
      <c r="BX15" s="146"/>
      <c r="BY15" s="27">
        <v>50</v>
      </c>
      <c r="BZ15" s="24" t="str">
        <f>IF(BW16="",IF(BU16&gt;BU17,BS16,BS17),IF(BW16&gt;BW17,BS16,BS17))</f>
        <v/>
      </c>
      <c r="CA15" s="26"/>
      <c r="CB15" s="62"/>
      <c r="CC15" s="146"/>
      <c r="CD15" s="62"/>
      <c r="CE15" s="146"/>
      <c r="CF15" s="146"/>
      <c r="CG15" s="146"/>
      <c r="CH15" s="146"/>
      <c r="CI15" s="146"/>
      <c r="CJ15" s="146"/>
      <c r="CK15" s="146"/>
      <c r="CL15" s="146"/>
      <c r="CM15" s="146"/>
      <c r="CN15" s="146"/>
      <c r="CO15" s="146"/>
      <c r="CP15" s="146"/>
      <c r="CQ15" s="146"/>
      <c r="CR15" s="146"/>
      <c r="CS15" s="146"/>
      <c r="CT15" s="146"/>
      <c r="CU15" s="146"/>
      <c r="CV15" s="148"/>
    </row>
    <row r="16" spans="1:100" ht="18.75" customHeight="1" thickBot="1">
      <c r="A16" s="56"/>
      <c r="B16" s="146"/>
      <c r="C16" s="7" t="str">
        <f>C12</f>
        <v>Brasilien</v>
      </c>
      <c r="D16" s="21"/>
      <c r="E16" s="62"/>
      <c r="F16" s="155"/>
      <c r="G16" s="62"/>
      <c r="H16" s="7" t="str">
        <f>H13</f>
        <v>Kamerun</v>
      </c>
      <c r="I16" s="21"/>
      <c r="J16" s="146"/>
      <c r="K16" s="146" t="s">
        <v>55</v>
      </c>
      <c r="L16" s="146">
        <f t="shared" si="0"/>
        <v>0</v>
      </c>
      <c r="M16" s="146">
        <f>IF($E16="",0,IF($E16&gt;$G16,3,IF($E16=G16,1,0)))</f>
        <v>0</v>
      </c>
      <c r="N16" s="146"/>
      <c r="O16" s="146"/>
      <c r="P16" s="146">
        <f>IF($G16="",0,IF($E16&gt;$G16,0,IF($E16=$G16,1,3)))</f>
        <v>0</v>
      </c>
      <c r="Q16" s="146">
        <f>E16</f>
        <v>0</v>
      </c>
      <c r="R16" s="146"/>
      <c r="S16" s="146"/>
      <c r="T16" s="146">
        <f>G16</f>
        <v>0</v>
      </c>
      <c r="U16" s="146">
        <f>G16</f>
        <v>0</v>
      </c>
      <c r="V16" s="146"/>
      <c r="W16" s="146"/>
      <c r="X16" s="146">
        <f>E16</f>
        <v>0</v>
      </c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56">
        <f>SUM(AN12:AN15)</f>
        <v>30000</v>
      </c>
      <c r="AO16" s="156">
        <f>SUM(AO12:AO15)</f>
        <v>30000</v>
      </c>
      <c r="AP16" s="156">
        <f>SUM(AP12:AP15)</f>
        <v>30000</v>
      </c>
      <c r="AQ16" s="156">
        <f>SUM(AQ12:AQ15)</f>
        <v>30000</v>
      </c>
      <c r="AR16" s="15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  <c r="BI16" s="146"/>
      <c r="BJ16" s="147">
        <f>IF(E16&gt;G16,IF(#REF!&gt;#REF!,#REF!,0),0)</f>
        <v>0</v>
      </c>
      <c r="BK16" s="147" t="e">
        <f>IF(E16=G16,IF(#REF!=#REF!,#REF!,0),0)</f>
        <v>#REF!</v>
      </c>
      <c r="BL16" s="147">
        <f>IF(E16&lt;G16,IF(#REF!&lt;#REF!,#REF!,0),0)</f>
        <v>0</v>
      </c>
      <c r="BM16" s="147" t="e">
        <f>IF(E16=#REF!,IF(G16=#REF!,#REF!,0),0)</f>
        <v>#REF!</v>
      </c>
      <c r="BN16" s="147" t="e">
        <f>IF(E16=#REF!,#REF!,0)</f>
        <v>#REF!</v>
      </c>
      <c r="BO16" s="147" t="e">
        <f>IF(G16=#REF!,#REF!,0)</f>
        <v>#REF!</v>
      </c>
      <c r="BP16" s="146"/>
      <c r="BQ16" s="56"/>
      <c r="BR16" s="36" t="s">
        <v>22</v>
      </c>
      <c r="BS16" s="24" t="str">
        <f>IF(G39="","",BB34)</f>
        <v/>
      </c>
      <c r="BT16" s="26"/>
      <c r="BU16" s="62"/>
      <c r="BV16" s="146"/>
      <c r="BW16" s="62"/>
      <c r="BX16" s="146"/>
      <c r="BY16" s="146"/>
      <c r="BZ16" s="146"/>
      <c r="CA16" s="146"/>
      <c r="CB16" s="146"/>
      <c r="CC16" s="146"/>
      <c r="CD16" s="146"/>
      <c r="CE16" s="154"/>
      <c r="CF16" s="154" t="s">
        <v>28</v>
      </c>
      <c r="CG16" s="146"/>
      <c r="CH16" s="146"/>
      <c r="CI16" s="150" t="s">
        <v>26</v>
      </c>
      <c r="CJ16" s="146"/>
      <c r="CK16" s="146"/>
      <c r="CL16" s="146"/>
      <c r="CM16" s="146"/>
      <c r="CN16" s="146"/>
      <c r="CO16" s="146"/>
      <c r="CP16" s="146"/>
      <c r="CQ16" s="146"/>
      <c r="CR16" s="146"/>
      <c r="CS16" s="146"/>
      <c r="CT16" s="146"/>
      <c r="CU16" s="146"/>
      <c r="CV16" s="148"/>
    </row>
    <row r="17" spans="1:100" ht="18.75" customHeight="1" thickBot="1">
      <c r="A17" s="56"/>
      <c r="B17" s="146"/>
      <c r="C17" s="125" t="s">
        <v>142</v>
      </c>
      <c r="D17" s="25"/>
      <c r="E17" s="62"/>
      <c r="F17" s="155"/>
      <c r="G17" s="62"/>
      <c r="H17" s="24" t="str">
        <f>C13</f>
        <v>Mexiko</v>
      </c>
      <c r="I17" s="25"/>
      <c r="J17" s="146"/>
      <c r="K17" s="146" t="s">
        <v>55</v>
      </c>
      <c r="L17" s="146">
        <f t="shared" si="0"/>
        <v>0</v>
      </c>
      <c r="M17" s="146"/>
      <c r="N17" s="146">
        <f>IF($E17="",0,IF($E17&gt;$G17,3,IF($E17=$G17,1,0)))</f>
        <v>0</v>
      </c>
      <c r="O17" s="146">
        <f>IF($G17="",0,IF($E17&gt;$G17,0,IF($E17=$G17,1,3)))</f>
        <v>0</v>
      </c>
      <c r="P17" s="146"/>
      <c r="Q17" s="146"/>
      <c r="R17" s="146">
        <f>E17</f>
        <v>0</v>
      </c>
      <c r="S17" s="146">
        <f>G17</f>
        <v>0</v>
      </c>
      <c r="T17" s="146"/>
      <c r="U17" s="146"/>
      <c r="V17" s="146">
        <f>G17</f>
        <v>0</v>
      </c>
      <c r="W17" s="146">
        <f>E17</f>
        <v>0</v>
      </c>
      <c r="X17" s="146"/>
      <c r="Y17" s="146"/>
      <c r="Z17" s="146" t="s">
        <v>30</v>
      </c>
      <c r="AA17" s="146"/>
      <c r="AB17" s="146"/>
      <c r="AC17" s="146"/>
      <c r="AD17" s="146"/>
      <c r="AE17" s="146"/>
      <c r="AF17" s="146"/>
      <c r="AG17" s="146" t="b">
        <f>OR(AG12=AG13,AG12=AG14,AG12=AG15,AG13=AG14,AG13=AG15,AG14=AG15)</f>
        <v>1</v>
      </c>
      <c r="AH17" s="146"/>
      <c r="AI17" s="146"/>
      <c r="AJ17" s="146"/>
      <c r="AK17" s="146"/>
      <c r="AL17" s="146"/>
      <c r="AM17" s="146"/>
      <c r="AN17" s="146"/>
      <c r="AO17" s="146" t="s">
        <v>34</v>
      </c>
      <c r="AP17" s="146"/>
      <c r="AQ17" s="146"/>
      <c r="AR17" s="146" t="b">
        <f>OR(AR12=AR13,AR12=AR14,AR12=AR15,AR13=AR14,AR13=AR15,AR14=AR15)</f>
        <v>1</v>
      </c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  <c r="BI17" s="146"/>
      <c r="BJ17" s="147">
        <f>IF(E17&gt;G17,IF(#REF!&gt;#REF!,#REF!,0),0)</f>
        <v>0</v>
      </c>
      <c r="BK17" s="147" t="e">
        <f>IF(E17=G17,IF(#REF!=#REF!,#REF!,0),0)</f>
        <v>#REF!</v>
      </c>
      <c r="BL17" s="147">
        <f>IF(E17&lt;G17,IF(#REF!&lt;#REF!,#REF!,0),0)</f>
        <v>0</v>
      </c>
      <c r="BM17" s="147" t="e">
        <f>IF(E17=#REF!,IF(G17=#REF!,#REF!,0),0)</f>
        <v>#REF!</v>
      </c>
      <c r="BN17" s="147" t="e">
        <f>IF(E17=#REF!,#REF!,0)</f>
        <v>#REF!</v>
      </c>
      <c r="BO17" s="147" t="e">
        <f>IF(G17=#REF!,#REF!,0)</f>
        <v>#REF!</v>
      </c>
      <c r="BP17" s="146"/>
      <c r="BQ17" s="56"/>
      <c r="BR17" s="32" t="s">
        <v>25</v>
      </c>
      <c r="BS17" s="24" t="str">
        <f>IF(G50="","",BB46)</f>
        <v/>
      </c>
      <c r="BT17" s="26"/>
      <c r="BU17" s="62"/>
      <c r="BV17" s="146"/>
      <c r="BW17" s="62"/>
      <c r="BX17" s="146"/>
      <c r="BY17" s="146"/>
      <c r="BZ17" s="146"/>
      <c r="CA17" s="146"/>
      <c r="CB17" s="146"/>
      <c r="CC17" s="146"/>
      <c r="CD17" s="146"/>
      <c r="CE17" s="146"/>
      <c r="CF17" s="146"/>
      <c r="CG17" s="146"/>
      <c r="CH17" s="146"/>
      <c r="CI17" s="146"/>
      <c r="CJ17" s="146"/>
      <c r="CK17" s="146"/>
      <c r="CL17" s="146"/>
      <c r="CM17" s="146"/>
      <c r="CN17" s="146"/>
      <c r="CO17" s="146"/>
      <c r="CP17" s="146"/>
      <c r="CQ17" s="146"/>
      <c r="CR17" s="146"/>
      <c r="CS17" s="146"/>
      <c r="CT17" s="146"/>
      <c r="CU17" s="146"/>
      <c r="CV17" s="148"/>
    </row>
    <row r="18" spans="1:100" ht="18.75" customHeight="1" thickBot="1">
      <c r="A18" s="56"/>
      <c r="B18" s="146"/>
      <c r="C18" s="157"/>
      <c r="D18" s="146"/>
      <c r="E18" s="147"/>
      <c r="F18" s="146"/>
      <c r="G18" s="147"/>
      <c r="H18" s="146"/>
      <c r="I18" s="146"/>
      <c r="J18" s="146"/>
      <c r="K18" s="146"/>
      <c r="L18" s="146"/>
      <c r="M18" s="146">
        <f t="shared" ref="M18:X18" si="3">SUM(M12:M17)</f>
        <v>0</v>
      </c>
      <c r="N18" s="146">
        <f t="shared" si="3"/>
        <v>0</v>
      </c>
      <c r="O18" s="146">
        <f t="shared" si="3"/>
        <v>0</v>
      </c>
      <c r="P18" s="146">
        <f t="shared" si="3"/>
        <v>0</v>
      </c>
      <c r="Q18" s="146">
        <f t="shared" si="3"/>
        <v>0</v>
      </c>
      <c r="R18" s="146">
        <f t="shared" si="3"/>
        <v>0</v>
      </c>
      <c r="S18" s="146">
        <f t="shared" si="3"/>
        <v>0</v>
      </c>
      <c r="T18" s="146">
        <f t="shared" si="3"/>
        <v>0</v>
      </c>
      <c r="U18" s="146">
        <f t="shared" si="3"/>
        <v>0</v>
      </c>
      <c r="V18" s="146">
        <f t="shared" si="3"/>
        <v>0</v>
      </c>
      <c r="W18" s="146">
        <f t="shared" si="3"/>
        <v>0</v>
      </c>
      <c r="X18" s="146">
        <f t="shared" si="3"/>
        <v>0</v>
      </c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  <c r="BI18" s="146"/>
      <c r="BJ18" s="146"/>
      <c r="BK18" s="146"/>
      <c r="BL18" s="146"/>
      <c r="BM18" s="146"/>
      <c r="BN18" s="146"/>
      <c r="BO18" s="146"/>
      <c r="BP18" s="146"/>
      <c r="BQ18" s="56"/>
      <c r="BR18" s="146"/>
      <c r="BS18" s="146"/>
      <c r="BT18" s="146"/>
      <c r="BU18" s="146"/>
      <c r="BV18" s="146"/>
      <c r="BW18" s="146"/>
      <c r="BX18" s="146"/>
      <c r="BY18" s="146"/>
      <c r="BZ18" s="146"/>
      <c r="CA18" s="146"/>
      <c r="CB18" s="146"/>
      <c r="CC18" s="146"/>
      <c r="CD18" s="27">
        <v>58</v>
      </c>
      <c r="CE18" s="24" t="str">
        <f>IF(CD14="",IF(CB14&gt;CB15,BZ14,BZ15),IF(CD14&gt;CD15,BZ14,BZ15))</f>
        <v/>
      </c>
      <c r="CF18" s="26"/>
      <c r="CG18" s="62"/>
      <c r="CH18" s="146"/>
      <c r="CI18" s="62"/>
      <c r="CJ18" s="146"/>
      <c r="CK18" s="146"/>
      <c r="CL18" s="146"/>
      <c r="CM18" s="146"/>
      <c r="CN18" s="146"/>
      <c r="CO18" s="146"/>
      <c r="CP18" s="146"/>
      <c r="CQ18" s="146"/>
      <c r="CR18" s="146"/>
      <c r="CS18" s="146"/>
      <c r="CT18" s="146"/>
      <c r="CU18" s="146"/>
      <c r="CV18" s="148"/>
    </row>
    <row r="19" spans="1:100" ht="18.75" customHeight="1" thickBot="1">
      <c r="A19" s="56"/>
      <c r="B19" s="146"/>
      <c r="C19" s="146"/>
      <c r="D19" s="146"/>
      <c r="E19" s="147"/>
      <c r="F19" s="146"/>
      <c r="G19" s="147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  <c r="BI19" s="146"/>
      <c r="BJ19" s="146"/>
      <c r="BK19" s="146"/>
      <c r="BL19" s="146"/>
      <c r="BM19" s="146"/>
      <c r="BN19" s="146"/>
      <c r="BO19" s="146"/>
      <c r="BP19" s="146"/>
      <c r="BQ19" s="56"/>
      <c r="BR19" s="146"/>
      <c r="BS19" s="146"/>
      <c r="BT19" s="146"/>
      <c r="BU19" s="146"/>
      <c r="BV19" s="146"/>
      <c r="BW19" s="146"/>
      <c r="BX19" s="146"/>
      <c r="BY19" s="146"/>
      <c r="BZ19" s="146"/>
      <c r="CA19" s="146"/>
      <c r="CB19" s="146"/>
      <c r="CC19" s="146"/>
      <c r="CD19" s="27">
        <v>57</v>
      </c>
      <c r="CE19" s="24" t="str">
        <f>IF(CD22="",IF(CB22&gt;CB23,BZ22,BZ23),IF(CD22&gt;CD23,BZ22,BZ23))</f>
        <v/>
      </c>
      <c r="CF19" s="26"/>
      <c r="CG19" s="62"/>
      <c r="CH19" s="146"/>
      <c r="CI19" s="62"/>
      <c r="CJ19" s="146"/>
      <c r="CK19" s="146"/>
      <c r="CL19" s="146"/>
      <c r="CM19" s="146"/>
      <c r="CN19" s="146"/>
      <c r="CO19" s="146"/>
      <c r="CP19" s="146"/>
      <c r="CQ19" s="146"/>
      <c r="CR19" s="146"/>
      <c r="CS19" s="146"/>
      <c r="CT19" s="146"/>
      <c r="CU19" s="146"/>
      <c r="CV19" s="148"/>
    </row>
    <row r="20" spans="1:100" ht="18.75" customHeight="1" thickBot="1">
      <c r="A20" s="56"/>
      <c r="B20" s="146"/>
      <c r="C20" s="146"/>
      <c r="D20" s="146"/>
      <c r="E20" s="147"/>
      <c r="F20" s="146"/>
      <c r="G20" s="147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  <c r="BI20" s="146"/>
      <c r="BJ20" s="146"/>
      <c r="BK20" s="146"/>
      <c r="BL20" s="146"/>
      <c r="BM20" s="146"/>
      <c r="BN20" s="146"/>
      <c r="BO20" s="146"/>
      <c r="BP20" s="146"/>
      <c r="BQ20" s="56"/>
      <c r="BR20" s="34" t="s">
        <v>114</v>
      </c>
      <c r="BS20" s="24" t="str">
        <f>IF(G61="","",BB56)</f>
        <v/>
      </c>
      <c r="BT20" s="26"/>
      <c r="BU20" s="62"/>
      <c r="BV20" s="146"/>
      <c r="BW20" s="62"/>
      <c r="BX20" s="146"/>
      <c r="BY20" s="146"/>
      <c r="BZ20" s="146"/>
      <c r="CA20" s="146"/>
      <c r="CB20" s="146"/>
      <c r="CC20" s="146"/>
      <c r="CD20" s="146"/>
      <c r="CE20" s="146"/>
      <c r="CF20" s="146"/>
      <c r="CG20" s="146"/>
      <c r="CH20" s="146"/>
      <c r="CI20" s="146"/>
      <c r="CJ20" s="146"/>
      <c r="CK20" s="146"/>
      <c r="CL20" s="146"/>
      <c r="CM20" s="146"/>
      <c r="CN20" s="146"/>
      <c r="CO20" s="146"/>
      <c r="CP20" s="146"/>
      <c r="CQ20" s="146"/>
      <c r="CR20" s="146"/>
      <c r="CS20" s="146"/>
      <c r="CT20" s="146"/>
      <c r="CU20" s="146"/>
      <c r="CV20" s="148"/>
    </row>
    <row r="21" spans="1:100" ht="18.75" customHeight="1" thickBot="1">
      <c r="A21" s="56"/>
      <c r="B21" s="146"/>
      <c r="C21" s="151" t="s">
        <v>57</v>
      </c>
      <c r="D21" s="146"/>
      <c r="E21" s="147"/>
      <c r="F21" s="146"/>
      <c r="G21" s="147"/>
      <c r="H21" s="146"/>
      <c r="I21" s="146"/>
      <c r="J21" s="146"/>
      <c r="K21" s="146"/>
      <c r="L21" s="146"/>
      <c r="M21" s="146" t="s">
        <v>4</v>
      </c>
      <c r="N21" s="146"/>
      <c r="O21" s="146"/>
      <c r="P21" s="146"/>
      <c r="Q21" s="146" t="s">
        <v>6</v>
      </c>
      <c r="R21" s="146"/>
      <c r="S21" s="146"/>
      <c r="T21" s="146"/>
      <c r="U21" s="146" t="s">
        <v>7</v>
      </c>
      <c r="V21" s="146"/>
      <c r="W21" s="146"/>
      <c r="X21" s="146"/>
      <c r="Y21" s="146"/>
      <c r="Z21" s="146" t="s">
        <v>4</v>
      </c>
      <c r="AA21" s="146" t="s">
        <v>5</v>
      </c>
      <c r="AB21" s="146"/>
      <c r="AC21" s="146"/>
      <c r="AD21" s="146" t="s">
        <v>9</v>
      </c>
      <c r="AE21" s="146"/>
      <c r="AF21" s="146"/>
      <c r="AG21" s="146"/>
      <c r="AH21" s="146" t="s">
        <v>32</v>
      </c>
      <c r="AI21" s="146"/>
      <c r="AJ21" s="146"/>
      <c r="AK21" s="146"/>
      <c r="AL21" s="146"/>
      <c r="AM21" s="146"/>
      <c r="AN21" s="146" t="s">
        <v>35</v>
      </c>
      <c r="AO21" s="146"/>
      <c r="AP21" s="146"/>
      <c r="AQ21" s="146"/>
      <c r="AR21" s="146"/>
      <c r="AS21" s="146" t="s">
        <v>33</v>
      </c>
      <c r="AT21" s="146"/>
      <c r="AU21" s="146"/>
      <c r="AV21" s="146"/>
      <c r="AW21" s="146"/>
      <c r="AX21" s="146"/>
      <c r="AY21" s="146"/>
      <c r="AZ21" s="146"/>
      <c r="BA21" s="146"/>
      <c r="BB21" s="152" t="s">
        <v>10</v>
      </c>
      <c r="BC21" s="146"/>
      <c r="BD21" s="153" t="s">
        <v>4</v>
      </c>
      <c r="BE21" s="146"/>
      <c r="BF21" s="150" t="s">
        <v>5</v>
      </c>
      <c r="BG21" s="146"/>
      <c r="BH21" s="146"/>
      <c r="BI21" s="146"/>
      <c r="BJ21" s="146"/>
      <c r="BK21" s="146"/>
      <c r="BL21" s="146"/>
      <c r="BM21" s="146"/>
      <c r="BN21" s="146"/>
      <c r="BO21" s="146"/>
      <c r="BP21" s="146"/>
      <c r="BQ21" s="56"/>
      <c r="BR21" s="46" t="s">
        <v>115</v>
      </c>
      <c r="BS21" s="24" t="str">
        <f>IF(G72="","",BB68)</f>
        <v/>
      </c>
      <c r="BT21" s="26"/>
      <c r="BU21" s="62"/>
      <c r="BV21" s="146"/>
      <c r="BW21" s="62"/>
      <c r="BX21" s="146"/>
      <c r="BY21" s="146"/>
      <c r="BZ21" s="146"/>
      <c r="CA21" s="146"/>
      <c r="CB21" s="146"/>
      <c r="CC21" s="146"/>
      <c r="CD21" s="146"/>
      <c r="CE21" s="146"/>
      <c r="CF21" s="146"/>
      <c r="CG21" s="146"/>
      <c r="CH21" s="146"/>
      <c r="CI21" s="146"/>
      <c r="CJ21" s="146"/>
      <c r="CK21" s="154" t="s">
        <v>29</v>
      </c>
      <c r="CL21" s="146"/>
      <c r="CM21" s="146"/>
      <c r="CN21" s="150" t="s">
        <v>26</v>
      </c>
      <c r="CO21" s="146"/>
      <c r="CP21" s="146"/>
      <c r="CQ21" s="146"/>
      <c r="CR21" s="146"/>
      <c r="CS21" s="146"/>
      <c r="CT21" s="146"/>
      <c r="CU21" s="146"/>
      <c r="CV21" s="148"/>
    </row>
    <row r="22" spans="1:100" ht="18.75" customHeight="1" thickBot="1">
      <c r="A22" s="56"/>
      <c r="B22" s="146"/>
      <c r="C22" s="146"/>
      <c r="D22" s="146"/>
      <c r="E22" s="147"/>
      <c r="F22" s="146"/>
      <c r="G22" s="147"/>
      <c r="H22" s="146"/>
      <c r="I22" s="146"/>
      <c r="J22" s="146"/>
      <c r="K22" s="146"/>
      <c r="L22" s="146"/>
      <c r="M22" s="146" t="s">
        <v>0</v>
      </c>
      <c r="N22" s="146" t="s">
        <v>1</v>
      </c>
      <c r="O22" s="146" t="s">
        <v>2</v>
      </c>
      <c r="P22" s="146" t="s">
        <v>3</v>
      </c>
      <c r="Q22" s="146" t="s">
        <v>0</v>
      </c>
      <c r="R22" s="146" t="s">
        <v>1</v>
      </c>
      <c r="S22" s="146" t="s">
        <v>2</v>
      </c>
      <c r="T22" s="146" t="s">
        <v>3</v>
      </c>
      <c r="U22" s="146" t="s">
        <v>0</v>
      </c>
      <c r="V22" s="146" t="s">
        <v>1</v>
      </c>
      <c r="W22" s="146" t="s">
        <v>2</v>
      </c>
      <c r="X22" s="146" t="s">
        <v>3</v>
      </c>
      <c r="Y22" s="146"/>
      <c r="Z22" s="146" t="s">
        <v>8</v>
      </c>
      <c r="AA22" s="146"/>
      <c r="AB22" s="146"/>
      <c r="AC22" s="146"/>
      <c r="AD22" s="146"/>
      <c r="AE22" s="146"/>
      <c r="AF22" s="146"/>
      <c r="AG22" s="146"/>
      <c r="AH22" s="146" t="s">
        <v>31</v>
      </c>
      <c r="AI22" s="146"/>
      <c r="AJ22" s="146"/>
      <c r="AK22" s="146"/>
      <c r="AL22" s="146"/>
      <c r="AM22" s="146"/>
      <c r="AN22" s="146" t="str">
        <f>AI23</f>
        <v>Spanien</v>
      </c>
      <c r="AO22" s="146" t="str">
        <f>AI24</f>
        <v>Niederlande</v>
      </c>
      <c r="AP22" s="146" t="str">
        <f>AI25</f>
        <v>Chile</v>
      </c>
      <c r="AQ22" s="146" t="str">
        <f>AI26</f>
        <v>Australien</v>
      </c>
      <c r="AR22" s="146"/>
      <c r="AS22" s="146" t="s">
        <v>31</v>
      </c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  <c r="BI22" s="146"/>
      <c r="BJ22" s="146"/>
      <c r="BK22" s="146"/>
      <c r="BL22" s="146"/>
      <c r="BM22" s="146"/>
      <c r="BN22" s="146"/>
      <c r="BO22" s="146"/>
      <c r="BP22" s="146"/>
      <c r="BQ22" s="56"/>
      <c r="BR22" s="146"/>
      <c r="BS22" s="146"/>
      <c r="BT22" s="146"/>
      <c r="BU22" s="146"/>
      <c r="BV22" s="146"/>
      <c r="BW22" s="146"/>
      <c r="BX22" s="146"/>
      <c r="BY22" s="27">
        <v>53</v>
      </c>
      <c r="BZ22" s="24" t="str">
        <f>IF(BW20="",IF(BU20&gt;BU21,BS20,BS21),IF(BW20&gt;BW21,BS20,BS21))</f>
        <v/>
      </c>
      <c r="CA22" s="26"/>
      <c r="CB22" s="62"/>
      <c r="CC22" s="146"/>
      <c r="CD22" s="62"/>
      <c r="CE22" s="146"/>
      <c r="CF22" s="146"/>
      <c r="CG22" s="146"/>
      <c r="CH22" s="146"/>
      <c r="CI22" s="146"/>
      <c r="CJ22" s="146"/>
      <c r="CK22" s="146"/>
      <c r="CL22" s="146"/>
      <c r="CM22" s="146"/>
      <c r="CN22" s="146"/>
      <c r="CO22" s="146"/>
      <c r="CP22" s="146"/>
      <c r="CQ22" s="151" t="s">
        <v>123</v>
      </c>
      <c r="CR22" s="146"/>
      <c r="CS22" s="146"/>
      <c r="CT22" s="146"/>
      <c r="CU22" s="146"/>
      <c r="CV22" s="148"/>
    </row>
    <row r="23" spans="1:100" ht="18.75" customHeight="1" thickBot="1">
      <c r="A23" s="56"/>
      <c r="B23" s="146"/>
      <c r="C23" s="126" t="s">
        <v>17</v>
      </c>
      <c r="D23" s="39"/>
      <c r="E23" s="62"/>
      <c r="F23" s="155"/>
      <c r="G23" s="62"/>
      <c r="H23" s="126" t="s">
        <v>143</v>
      </c>
      <c r="I23" s="39"/>
      <c r="J23" s="146"/>
      <c r="K23" s="146" t="s">
        <v>61</v>
      </c>
      <c r="L23" s="146">
        <f t="shared" ref="L23:L28" si="4">IF(E23-G23&gt;0,1,IF(G23=E23,0,-1))</f>
        <v>0</v>
      </c>
      <c r="M23" s="146">
        <f>IF($E23="",0,IF($E23&gt;$G23,3,IF($E23=G23,1,0)))</f>
        <v>0</v>
      </c>
      <c r="N23" s="146">
        <f>IF($G23="",0,IF($E23&gt;$G23,0,IF($E23=G23,1,3)))</f>
        <v>0</v>
      </c>
      <c r="O23" s="146"/>
      <c r="P23" s="146"/>
      <c r="Q23" s="146">
        <f>E23</f>
        <v>0</v>
      </c>
      <c r="R23" s="146">
        <f>G23</f>
        <v>0</v>
      </c>
      <c r="S23" s="146"/>
      <c r="T23" s="146"/>
      <c r="U23" s="146">
        <f>G23</f>
        <v>0</v>
      </c>
      <c r="V23" s="146">
        <f>E23</f>
        <v>0</v>
      </c>
      <c r="W23" s="146"/>
      <c r="X23" s="146"/>
      <c r="Y23" s="146"/>
      <c r="Z23" s="146">
        <f>M29</f>
        <v>0</v>
      </c>
      <c r="AA23" s="146">
        <f>Q29</f>
        <v>0</v>
      </c>
      <c r="AB23" s="146">
        <f>U29</f>
        <v>0</v>
      </c>
      <c r="AC23" s="146">
        <f>AA23-AB23</f>
        <v>0</v>
      </c>
      <c r="AD23" s="146">
        <f>IF(Z23&gt;Z24,-1,0)</f>
        <v>0</v>
      </c>
      <c r="AE23" s="146">
        <f>IF(Z23&gt;Z25,-1,0)</f>
        <v>0</v>
      </c>
      <c r="AF23" s="146">
        <f>IF(Z23&gt;Z26,-1,0)</f>
        <v>0</v>
      </c>
      <c r="AG23" s="146">
        <f>10000-(AJ23*1000+AM23*100+AK23*10)</f>
        <v>10000</v>
      </c>
      <c r="AH23" s="153">
        <f>RANK(AG23,AG23:AG26,1)</f>
        <v>1</v>
      </c>
      <c r="AI23" s="146" t="str">
        <f>C23</f>
        <v>Spanien</v>
      </c>
      <c r="AJ23" s="146">
        <f t="shared" ref="AJ23:AJ26" si="5">Z23</f>
        <v>0</v>
      </c>
      <c r="AK23" s="146">
        <f t="shared" ref="AK23:AK26" si="6">AA23</f>
        <v>0</v>
      </c>
      <c r="AL23" s="146">
        <f t="shared" ref="AL23:AL26" si="7">AB23</f>
        <v>0</v>
      </c>
      <c r="AM23" s="146">
        <f>AK23-AL23</f>
        <v>0</v>
      </c>
      <c r="AN23" s="156"/>
      <c r="AO23" s="156">
        <f>IF(AG24=AG23,IF(G23&gt;E23,AG24-0.1,AG24),AG24)</f>
        <v>10000</v>
      </c>
      <c r="AP23" s="156">
        <f>IF(AG25=AG23,IF(G25&gt;E25,AG25-0.1,AG25),AG25)</f>
        <v>10000</v>
      </c>
      <c r="AQ23" s="156">
        <f>IF(AG26=AG23,IF(G27&gt;E27,AG26-0.1,AG26),AG26)</f>
        <v>10000</v>
      </c>
      <c r="AR23" s="156">
        <f>AN27</f>
        <v>30000</v>
      </c>
      <c r="AS23" s="153">
        <f>RANK(AR23,AR23:AR26,1)</f>
        <v>1</v>
      </c>
      <c r="AT23" s="146" t="str">
        <f t="shared" ref="AT23:AT26" si="8">AI23</f>
        <v>Spanien</v>
      </c>
      <c r="AU23" s="146">
        <f t="shared" ref="AU23:AU26" si="9">AJ23</f>
        <v>0</v>
      </c>
      <c r="AV23" s="146">
        <f t="shared" ref="AV23:AV26" si="10">AK23</f>
        <v>0</v>
      </c>
      <c r="AW23" s="146">
        <f t="shared" ref="AW23:AW26" si="11">AL23</f>
        <v>0</v>
      </c>
      <c r="AX23" s="146"/>
      <c r="AY23" s="146"/>
      <c r="AZ23" s="146"/>
      <c r="BA23" s="40">
        <v>1</v>
      </c>
      <c r="BB23" s="38" t="str">
        <f>VLOOKUP(1,AS23:AT26,2,FALSE)</f>
        <v>Spanien</v>
      </c>
      <c r="BC23" s="39"/>
      <c r="BD23" s="41">
        <f>VLOOKUP(1,AS23:AW26,3,FALSE)</f>
        <v>0</v>
      </c>
      <c r="BE23" s="42">
        <f>VLOOKUP(1,AS23:AW26,4,FALSE)</f>
        <v>0</v>
      </c>
      <c r="BF23" s="155" t="s">
        <v>12</v>
      </c>
      <c r="BG23" s="42">
        <f>VLOOKUP(1,AS23:AW26,5,FALSE)</f>
        <v>0</v>
      </c>
      <c r="BH23" s="43" t="s">
        <v>20</v>
      </c>
      <c r="BI23" s="146"/>
      <c r="BJ23" s="147">
        <f>IF(E23&gt;G23,IF(#REF!&gt;#REF!,#REF!,0),0)</f>
        <v>0</v>
      </c>
      <c r="BK23" s="147" t="e">
        <f>IF(E23=G23,IF(#REF!=#REF!,#REF!,0),0)</f>
        <v>#REF!</v>
      </c>
      <c r="BL23" s="147">
        <f>IF(E23&lt;G23,IF(#REF!&lt;#REF!,#REF!,0),0)</f>
        <v>0</v>
      </c>
      <c r="BM23" s="147" t="e">
        <f>IF(E23=#REF!,IF(G23=#REF!,#REF!,0),0)</f>
        <v>#REF!</v>
      </c>
      <c r="BN23" s="147" t="e">
        <f>IF(E23=#REF!,#REF!,0)</f>
        <v>#REF!</v>
      </c>
      <c r="BO23" s="147" t="e">
        <f>IF(G23=#REF!,#REF!,0)</f>
        <v>#REF!</v>
      </c>
      <c r="BP23" s="146"/>
      <c r="BQ23" s="56"/>
      <c r="BR23" s="146"/>
      <c r="BS23" s="146"/>
      <c r="BT23" s="146"/>
      <c r="BU23" s="146"/>
      <c r="BV23" s="146"/>
      <c r="BW23" s="146"/>
      <c r="BX23" s="146"/>
      <c r="BY23" s="27">
        <v>54</v>
      </c>
      <c r="BZ23" s="24" t="str">
        <f>IF(BW24="",IF(BU24&gt;BU25,BS24,BS25),IF(BW24&gt;BW25,BS24,BS25))</f>
        <v/>
      </c>
      <c r="CA23" s="26"/>
      <c r="CB23" s="62"/>
      <c r="CC23" s="146"/>
      <c r="CD23" s="62"/>
      <c r="CE23" s="146"/>
      <c r="CF23" s="146"/>
      <c r="CG23" s="146"/>
      <c r="CH23" s="146"/>
      <c r="CI23" s="27" t="s">
        <v>125</v>
      </c>
      <c r="CJ23" s="24" t="str">
        <f>IF(CI18="",IF(CG18&gt;CG19,CE18,CE19),IF(CI18&gt;CI19,CE18,CE19))</f>
        <v/>
      </c>
      <c r="CK23" s="26"/>
      <c r="CL23" s="62"/>
      <c r="CM23" s="146"/>
      <c r="CN23" s="62"/>
      <c r="CO23" s="146"/>
      <c r="CP23" s="191" t="str">
        <f>IF(CN23="",IF(CL23&gt;CL24,CJ23,CJ24),IF(CN23&gt;CN24,CJ23,CJ24))</f>
        <v/>
      </c>
      <c r="CQ23" s="192"/>
      <c r="CR23" s="192"/>
      <c r="CS23" s="192"/>
      <c r="CT23" s="192"/>
      <c r="CU23" s="193"/>
      <c r="CV23" s="148"/>
    </row>
    <row r="24" spans="1:100" ht="18.75" customHeight="1" thickBot="1">
      <c r="A24" s="56"/>
      <c r="B24" s="146"/>
      <c r="C24" s="127" t="s">
        <v>107</v>
      </c>
      <c r="D24" s="37"/>
      <c r="E24" s="62"/>
      <c r="F24" s="155"/>
      <c r="G24" s="62"/>
      <c r="H24" s="127" t="s">
        <v>77</v>
      </c>
      <c r="I24" s="37"/>
      <c r="J24" s="146"/>
      <c r="K24" s="146" t="s">
        <v>62</v>
      </c>
      <c r="L24" s="146">
        <f t="shared" si="4"/>
        <v>0</v>
      </c>
      <c r="M24" s="146"/>
      <c r="N24" s="146"/>
      <c r="O24" s="146">
        <f>IF($E24="",0,IF($E24&gt;$G24,3,IF($E24=$G24,1,0)))</f>
        <v>0</v>
      </c>
      <c r="P24" s="146">
        <f>IF($G24="",0,IF($E24&gt;$G24,0,IF($E24=$G24,1,3)))</f>
        <v>0</v>
      </c>
      <c r="Q24" s="146"/>
      <c r="R24" s="146"/>
      <c r="S24" s="146">
        <f>E24</f>
        <v>0</v>
      </c>
      <c r="T24" s="146">
        <f>G24</f>
        <v>0</v>
      </c>
      <c r="U24" s="146"/>
      <c r="V24" s="146"/>
      <c r="W24" s="146">
        <f>G24</f>
        <v>0</v>
      </c>
      <c r="X24" s="146">
        <f>E24</f>
        <v>0</v>
      </c>
      <c r="Y24" s="146"/>
      <c r="Z24" s="146">
        <f>N29</f>
        <v>0</v>
      </c>
      <c r="AA24" s="146">
        <f>R29</f>
        <v>0</v>
      </c>
      <c r="AB24" s="146">
        <f>V29</f>
        <v>0</v>
      </c>
      <c r="AC24" s="146">
        <f>AA24-AB24</f>
        <v>0</v>
      </c>
      <c r="AD24" s="146">
        <f>IF(Z24&gt;Z23,-1,0)</f>
        <v>0</v>
      </c>
      <c r="AE24" s="146">
        <f>IF(Z24&gt;Z25,-1,0)</f>
        <v>0</v>
      </c>
      <c r="AF24" s="146">
        <f>IF(Z24&gt;Z26,-1,0)</f>
        <v>0</v>
      </c>
      <c r="AG24" s="146">
        <f>10000-(AJ24*1000+AM24*100+AK24*10)</f>
        <v>10000</v>
      </c>
      <c r="AH24" s="153">
        <f>RANK(AG24,AG23:AG26,1)</f>
        <v>1</v>
      </c>
      <c r="AI24" s="146" t="str">
        <f>H23</f>
        <v>Niederlande</v>
      </c>
      <c r="AJ24" s="146">
        <f t="shared" si="5"/>
        <v>0</v>
      </c>
      <c r="AK24" s="146">
        <f t="shared" si="6"/>
        <v>0</v>
      </c>
      <c r="AL24" s="146">
        <f t="shared" si="7"/>
        <v>0</v>
      </c>
      <c r="AM24" s="146">
        <f>AK24-AL24</f>
        <v>0</v>
      </c>
      <c r="AN24" s="156">
        <f>IF(AG23=AG24,IF(E23&gt;G23,AG23-0.1,AG23),AG23)</f>
        <v>10000</v>
      </c>
      <c r="AO24" s="156"/>
      <c r="AP24" s="156">
        <f>IF(AG25=AG24,IF(G28&gt;E28,AG25-0.1,AG25),AG25)</f>
        <v>10000</v>
      </c>
      <c r="AQ24" s="156">
        <f>IF(AG26=AG24,IF(G26&gt;E26,AG26-0.1,AG26),AG26)</f>
        <v>10000</v>
      </c>
      <c r="AR24" s="156">
        <f>AO27</f>
        <v>30000</v>
      </c>
      <c r="AS24" s="153">
        <f>RANK(AR24,AR23:AR26,1)</f>
        <v>1</v>
      </c>
      <c r="AT24" s="146" t="str">
        <f t="shared" si="8"/>
        <v>Niederlande</v>
      </c>
      <c r="AU24" s="146">
        <f t="shared" si="9"/>
        <v>0</v>
      </c>
      <c r="AV24" s="146">
        <f t="shared" si="10"/>
        <v>0</v>
      </c>
      <c r="AW24" s="146">
        <f t="shared" si="11"/>
        <v>0</v>
      </c>
      <c r="AX24" s="146"/>
      <c r="AY24" s="146"/>
      <c r="AZ24" s="146"/>
      <c r="BA24" s="44">
        <v>2</v>
      </c>
      <c r="BB24" s="33" t="e">
        <f>VLOOKUP(2,AS23:AT26,2,FALSE)</f>
        <v>#N/A</v>
      </c>
      <c r="BC24" s="37"/>
      <c r="BD24" s="45" t="e">
        <f>VLOOKUP(2,AS23:AW26,3,FALSE)</f>
        <v>#N/A</v>
      </c>
      <c r="BE24" s="46" t="e">
        <f>VLOOKUP(2,AS23:AW26,4,FALSE)</f>
        <v>#N/A</v>
      </c>
      <c r="BF24" s="155" t="s">
        <v>12</v>
      </c>
      <c r="BG24" s="46" t="e">
        <f>VLOOKUP(2,AS23:AW26,5,FALSE)</f>
        <v>#N/A</v>
      </c>
      <c r="BH24" s="47" t="s">
        <v>21</v>
      </c>
      <c r="BI24" s="146"/>
      <c r="BJ24" s="147">
        <f>IF(E24&gt;G24,IF(#REF!&gt;#REF!,#REF!,0),0)</f>
        <v>0</v>
      </c>
      <c r="BK24" s="147" t="e">
        <f>IF(E24=G24,IF(#REF!=#REF!,#REF!,0),0)</f>
        <v>#REF!</v>
      </c>
      <c r="BL24" s="147">
        <f>IF(E24&lt;G24,IF(#REF!&lt;#REF!,#REF!,0),0)</f>
        <v>0</v>
      </c>
      <c r="BM24" s="147" t="e">
        <f>IF(E24=#REF!,IF(G24=#REF!,#REF!,0),0)</f>
        <v>#REF!</v>
      </c>
      <c r="BN24" s="147" t="e">
        <f>IF(E24=#REF!,#REF!,0)</f>
        <v>#REF!</v>
      </c>
      <c r="BO24" s="147" t="e">
        <f>IF(G24=#REF!,#REF!,0)</f>
        <v>#REF!</v>
      </c>
      <c r="BP24" s="146"/>
      <c r="BQ24" s="56"/>
      <c r="BR24" s="36" t="s">
        <v>116</v>
      </c>
      <c r="BS24" s="24" t="str">
        <f>IF(G83="","",BB78)</f>
        <v/>
      </c>
      <c r="BT24" s="26"/>
      <c r="BU24" s="62"/>
      <c r="BV24" s="146"/>
      <c r="BW24" s="62"/>
      <c r="BX24" s="146"/>
      <c r="BY24" s="146"/>
      <c r="BZ24" s="146"/>
      <c r="CA24" s="146"/>
      <c r="CB24" s="146"/>
      <c r="CC24" s="146"/>
      <c r="CD24" s="146"/>
      <c r="CE24" s="146"/>
      <c r="CF24" s="146"/>
      <c r="CG24" s="146"/>
      <c r="CH24" s="146"/>
      <c r="CI24" s="27" t="s">
        <v>126</v>
      </c>
      <c r="CJ24" s="24" t="str">
        <f>IF(CI34="",IF(CG34&gt;CG35,CE34,CE35),IF(CI34&gt;CI35,CE34,CE35))</f>
        <v/>
      </c>
      <c r="CK24" s="26"/>
      <c r="CL24" s="62"/>
      <c r="CM24" s="146"/>
      <c r="CN24" s="62"/>
      <c r="CO24" s="146"/>
      <c r="CP24" s="194"/>
      <c r="CQ24" s="195"/>
      <c r="CR24" s="195"/>
      <c r="CS24" s="195"/>
      <c r="CT24" s="195"/>
      <c r="CU24" s="196"/>
      <c r="CV24" s="148"/>
    </row>
    <row r="25" spans="1:100" ht="18.75" customHeight="1" thickBot="1">
      <c r="A25" s="56"/>
      <c r="B25" s="146"/>
      <c r="C25" s="38" t="str">
        <f>C23</f>
        <v>Spanien</v>
      </c>
      <c r="D25" s="39"/>
      <c r="E25" s="62"/>
      <c r="F25" s="155"/>
      <c r="G25" s="62"/>
      <c r="H25" s="38" t="str">
        <f>C24</f>
        <v>Chile</v>
      </c>
      <c r="I25" s="39"/>
      <c r="J25" s="146"/>
      <c r="K25" s="146" t="s">
        <v>63</v>
      </c>
      <c r="L25" s="146">
        <f t="shared" si="4"/>
        <v>0</v>
      </c>
      <c r="M25" s="146">
        <f>IF($E25="",0,IF($E25&gt;$G25,3,IF($E25=G25,1,0)))</f>
        <v>0</v>
      </c>
      <c r="N25" s="146"/>
      <c r="O25" s="146">
        <f>IF($G25="",0,IF($E25&gt;$G25,0,IF($E25=$G25,1,3)))</f>
        <v>0</v>
      </c>
      <c r="P25" s="146"/>
      <c r="Q25" s="146">
        <f>E25</f>
        <v>0</v>
      </c>
      <c r="R25" s="146"/>
      <c r="S25" s="146">
        <f>G25</f>
        <v>0</v>
      </c>
      <c r="T25" s="146"/>
      <c r="U25" s="146">
        <f>G25</f>
        <v>0</v>
      </c>
      <c r="V25" s="146"/>
      <c r="W25" s="146">
        <f>E25</f>
        <v>0</v>
      </c>
      <c r="X25" s="146"/>
      <c r="Y25" s="146"/>
      <c r="Z25" s="146">
        <f>O29</f>
        <v>0</v>
      </c>
      <c r="AA25" s="146">
        <f>S29</f>
        <v>0</v>
      </c>
      <c r="AB25" s="146">
        <f>W29</f>
        <v>0</v>
      </c>
      <c r="AC25" s="146">
        <f>AA25-AB25</f>
        <v>0</v>
      </c>
      <c r="AD25" s="146">
        <f>IF(Z25&gt;Z23,-1,0)</f>
        <v>0</v>
      </c>
      <c r="AE25" s="146">
        <f>IF(Z25&gt;Z24,-1,0)</f>
        <v>0</v>
      </c>
      <c r="AF25" s="146">
        <f>IF(Z25&gt;Z26,-1,0)</f>
        <v>0</v>
      </c>
      <c r="AG25" s="146">
        <f>10000-(AJ25*1000+AM25*100+AK25*10)</f>
        <v>10000</v>
      </c>
      <c r="AH25" s="153">
        <f>RANK(AG25,AG23:AG26,1)</f>
        <v>1</v>
      </c>
      <c r="AI25" s="146" t="str">
        <f>C24</f>
        <v>Chile</v>
      </c>
      <c r="AJ25" s="146">
        <f t="shared" si="5"/>
        <v>0</v>
      </c>
      <c r="AK25" s="146">
        <f t="shared" si="6"/>
        <v>0</v>
      </c>
      <c r="AL25" s="146">
        <f t="shared" si="7"/>
        <v>0</v>
      </c>
      <c r="AM25" s="146">
        <f>AK25-AL25</f>
        <v>0</v>
      </c>
      <c r="AN25" s="156">
        <f>IF(AG23=AG25,IF(E25&gt;G25,AG23-0.1,AG23),AG23)</f>
        <v>10000</v>
      </c>
      <c r="AO25" s="156">
        <f>IF(AG24=AG25,IF(E28&gt;G28,AG24-0.1,AG24),AG24)</f>
        <v>10000</v>
      </c>
      <c r="AP25" s="156"/>
      <c r="AQ25" s="156">
        <f>IF(AG26=AG25,IF(G24&gt;E24,AG26-0.1,AG26),AG26)</f>
        <v>10000</v>
      </c>
      <c r="AR25" s="156">
        <f>AP27</f>
        <v>30000</v>
      </c>
      <c r="AS25" s="153">
        <f>RANK(AR25,AR23:AR26,1)</f>
        <v>1</v>
      </c>
      <c r="AT25" s="146" t="str">
        <f t="shared" si="8"/>
        <v>Chile</v>
      </c>
      <c r="AU25" s="146">
        <f t="shared" si="9"/>
        <v>0</v>
      </c>
      <c r="AV25" s="146">
        <f t="shared" si="10"/>
        <v>0</v>
      </c>
      <c r="AW25" s="146">
        <f t="shared" si="11"/>
        <v>0</v>
      </c>
      <c r="AX25" s="146"/>
      <c r="AY25" s="146"/>
      <c r="AZ25" s="146"/>
      <c r="BA25" s="63">
        <v>3</v>
      </c>
      <c r="BB25" s="64" t="e">
        <f>VLOOKUP(3,AS23:AT26,2,FALSE)</f>
        <v>#N/A</v>
      </c>
      <c r="BC25" s="65"/>
      <c r="BD25" s="66" t="e">
        <f>VLOOKUP(3,AS23:AW26,3,FALSE)</f>
        <v>#N/A</v>
      </c>
      <c r="BE25" s="66" t="e">
        <f>VLOOKUP(3,AS23:AW26,4,FALSE)</f>
        <v>#N/A</v>
      </c>
      <c r="BF25" s="155" t="s">
        <v>12</v>
      </c>
      <c r="BG25" s="66" t="e">
        <f>VLOOKUP(3,AS23:AW26,5,FALSE)</f>
        <v>#N/A</v>
      </c>
      <c r="BH25" s="146"/>
      <c r="BI25" s="146"/>
      <c r="BJ25" s="147">
        <f>IF(E25&gt;G25,IF(#REF!&gt;#REF!,#REF!,0),0)</f>
        <v>0</v>
      </c>
      <c r="BK25" s="147" t="e">
        <f>IF(E25=G25,IF(#REF!=#REF!,#REF!,0),0)</f>
        <v>#REF!</v>
      </c>
      <c r="BL25" s="147">
        <f>IF(E25&lt;G25,IF(#REF!&lt;#REF!,#REF!,0),0)</f>
        <v>0</v>
      </c>
      <c r="BM25" s="147" t="e">
        <f>IF(E25=#REF!,IF(G25=#REF!,#REF!,0),0)</f>
        <v>#REF!</v>
      </c>
      <c r="BN25" s="147" t="e">
        <f>IF(E25=#REF!,#REF!,0)</f>
        <v>#REF!</v>
      </c>
      <c r="BO25" s="147" t="e">
        <f>IF(G25=#REF!,#REF!,0)</f>
        <v>#REF!</v>
      </c>
      <c r="BP25" s="146"/>
      <c r="BQ25" s="56"/>
      <c r="BR25" s="32" t="s">
        <v>117</v>
      </c>
      <c r="BS25" s="24" t="str">
        <f>IF(G94="","",BB90)</f>
        <v/>
      </c>
      <c r="BT25" s="26"/>
      <c r="BU25" s="62"/>
      <c r="BV25" s="146"/>
      <c r="BW25" s="62"/>
      <c r="BX25" s="146"/>
      <c r="BY25" s="146"/>
      <c r="BZ25" s="146"/>
      <c r="CA25" s="146"/>
      <c r="CB25" s="146"/>
      <c r="CC25" s="146"/>
      <c r="CD25" s="146"/>
      <c r="CE25" s="146"/>
      <c r="CF25" s="146"/>
      <c r="CG25" s="146"/>
      <c r="CH25" s="146"/>
      <c r="CI25" s="146"/>
      <c r="CJ25" s="146"/>
      <c r="CK25" s="146"/>
      <c r="CL25" s="146"/>
      <c r="CM25" s="146"/>
      <c r="CN25" s="146"/>
      <c r="CO25" s="146"/>
      <c r="CP25" s="146"/>
      <c r="CQ25" s="151" t="s">
        <v>129</v>
      </c>
      <c r="CR25" s="146"/>
      <c r="CS25" s="146"/>
      <c r="CT25" s="146"/>
      <c r="CU25" s="146"/>
      <c r="CV25" s="148"/>
    </row>
    <row r="26" spans="1:100" ht="18.75" customHeight="1" thickBot="1">
      <c r="A26" s="56"/>
      <c r="B26" s="146"/>
      <c r="C26" s="127" t="s">
        <v>143</v>
      </c>
      <c r="D26" s="37"/>
      <c r="E26" s="62"/>
      <c r="F26" s="155"/>
      <c r="G26" s="62"/>
      <c r="H26" s="33" t="str">
        <f>H24</f>
        <v>Australien</v>
      </c>
      <c r="I26" s="37"/>
      <c r="J26" s="146"/>
      <c r="K26" s="146" t="s">
        <v>64</v>
      </c>
      <c r="L26" s="146">
        <f t="shared" si="4"/>
        <v>0</v>
      </c>
      <c r="M26" s="146"/>
      <c r="N26" s="146">
        <f>IF($E26="",0,IF($E26&gt;$G26,3,IF($E26=$G26,1,0)))</f>
        <v>0</v>
      </c>
      <c r="O26" s="146"/>
      <c r="P26" s="146">
        <f>IF($G26="",0,IF($E26&gt;$G26,0,IF($E26=$G26,1,3)))</f>
        <v>0</v>
      </c>
      <c r="Q26" s="146"/>
      <c r="R26" s="146">
        <f>E26</f>
        <v>0</v>
      </c>
      <c r="S26" s="146"/>
      <c r="T26" s="146">
        <f>G26</f>
        <v>0</v>
      </c>
      <c r="U26" s="146"/>
      <c r="V26" s="146">
        <f>G26</f>
        <v>0</v>
      </c>
      <c r="W26" s="146"/>
      <c r="X26" s="146">
        <f>E26</f>
        <v>0</v>
      </c>
      <c r="Y26" s="146"/>
      <c r="Z26" s="146">
        <f>P29</f>
        <v>0</v>
      </c>
      <c r="AA26" s="146">
        <f>T29</f>
        <v>0</v>
      </c>
      <c r="AB26" s="146">
        <f>X29</f>
        <v>0</v>
      </c>
      <c r="AC26" s="146">
        <f>AA26-AB26</f>
        <v>0</v>
      </c>
      <c r="AD26" s="146">
        <f>IF(Z26&gt;Z23,-1,0)</f>
        <v>0</v>
      </c>
      <c r="AE26" s="146">
        <f>IF(Z26&gt;Z24,-1,0)</f>
        <v>0</v>
      </c>
      <c r="AF26" s="146">
        <f>IF(Z26&gt;Z25,-1,0)</f>
        <v>0</v>
      </c>
      <c r="AG26" s="146">
        <f>10000-(AJ26*1000+AM26*100+AK26*10)</f>
        <v>10000</v>
      </c>
      <c r="AH26" s="153">
        <f>RANK(AG26,AG23:AG26,1)</f>
        <v>1</v>
      </c>
      <c r="AI26" s="146" t="str">
        <f>H24</f>
        <v>Australien</v>
      </c>
      <c r="AJ26" s="146">
        <f t="shared" si="5"/>
        <v>0</v>
      </c>
      <c r="AK26" s="146">
        <f t="shared" si="6"/>
        <v>0</v>
      </c>
      <c r="AL26" s="146">
        <f t="shared" si="7"/>
        <v>0</v>
      </c>
      <c r="AM26" s="146">
        <f>AK26-AL26</f>
        <v>0</v>
      </c>
      <c r="AN26" s="156">
        <f>IF(AG23=AG26,IF(E27&gt;G27,AG23-0.1,AG23),AG23)</f>
        <v>10000</v>
      </c>
      <c r="AO26" s="156">
        <f>IF(AG24=AG26,IF(E26&gt;G26,AG24-0.1,AG24),AG24)</f>
        <v>10000</v>
      </c>
      <c r="AP26" s="156">
        <f>IF(AG25=AG26,IF(E24&gt;G24,AG25-0.1,AG25),AG25)</f>
        <v>10000</v>
      </c>
      <c r="AQ26" s="156"/>
      <c r="AR26" s="156">
        <f>AQ27</f>
        <v>30000</v>
      </c>
      <c r="AS26" s="153">
        <f>RANK(AR26,AR23:AR26,1)</f>
        <v>1</v>
      </c>
      <c r="AT26" s="146" t="str">
        <f t="shared" si="8"/>
        <v>Australien</v>
      </c>
      <c r="AU26" s="146">
        <f t="shared" si="9"/>
        <v>0</v>
      </c>
      <c r="AV26" s="146">
        <f t="shared" si="10"/>
        <v>0</v>
      </c>
      <c r="AW26" s="146">
        <f t="shared" si="11"/>
        <v>0</v>
      </c>
      <c r="AX26" s="146"/>
      <c r="AY26" s="146"/>
      <c r="AZ26" s="146"/>
      <c r="BA26" s="63">
        <v>4</v>
      </c>
      <c r="BB26" s="64" t="e">
        <f>VLOOKUP(4,AS23:AT26,2,FALSE)</f>
        <v>#N/A</v>
      </c>
      <c r="BC26" s="65"/>
      <c r="BD26" s="66" t="e">
        <f>VLOOKUP(4,AS23:AW26,3,FALSE)</f>
        <v>#N/A</v>
      </c>
      <c r="BE26" s="66" t="e">
        <f>VLOOKUP(4,AS23:AW26,4,FALSE)</f>
        <v>#N/A</v>
      </c>
      <c r="BF26" s="155" t="s">
        <v>12</v>
      </c>
      <c r="BG26" s="66" t="e">
        <f>VLOOKUP(4,AS23:AW26,5,FALSE)</f>
        <v>#N/A</v>
      </c>
      <c r="BH26" s="146"/>
      <c r="BI26" s="146"/>
      <c r="BJ26" s="147">
        <f>IF(E26&gt;G26,IF(#REF!&gt;#REF!,#REF!,0),0)</f>
        <v>0</v>
      </c>
      <c r="BK26" s="147" t="e">
        <f>IF(E26=G26,IF(#REF!=#REF!,#REF!,0),0)</f>
        <v>#REF!</v>
      </c>
      <c r="BL26" s="147">
        <f>IF(E26&lt;G26,IF(#REF!&lt;#REF!,#REF!,0),0)</f>
        <v>0</v>
      </c>
      <c r="BM26" s="147" t="e">
        <f>IF(E26=#REF!,IF(G26=#REF!,#REF!,0),0)</f>
        <v>#REF!</v>
      </c>
      <c r="BN26" s="147" t="e">
        <f>IF(E26=#REF!,#REF!,0)</f>
        <v>#REF!</v>
      </c>
      <c r="BO26" s="147" t="e">
        <f>IF(G26=#REF!,#REF!,0)</f>
        <v>#REF!</v>
      </c>
      <c r="BP26" s="146"/>
      <c r="BQ26" s="56"/>
      <c r="BR26" s="146"/>
      <c r="BS26" s="146"/>
      <c r="BT26" s="146"/>
      <c r="BU26" s="146"/>
      <c r="BV26" s="146"/>
      <c r="BW26" s="146"/>
      <c r="BX26" s="146"/>
      <c r="BY26" s="146"/>
      <c r="BZ26" s="146"/>
      <c r="CA26" s="146"/>
      <c r="CB26" s="146"/>
      <c r="CC26" s="146"/>
      <c r="CD26" s="146"/>
      <c r="CE26" s="146"/>
      <c r="CF26" s="146"/>
      <c r="CG26" s="146"/>
      <c r="CH26" s="146"/>
      <c r="CI26" s="146"/>
      <c r="CJ26" s="146"/>
      <c r="CK26" s="146"/>
      <c r="CL26" s="146"/>
      <c r="CM26" s="146"/>
      <c r="CN26" s="146"/>
      <c r="CO26" s="146"/>
      <c r="CP26" s="197" t="str">
        <f>IF(CP23=CJ23,CJ24,CJ23)</f>
        <v/>
      </c>
      <c r="CQ26" s="198"/>
      <c r="CR26" s="198"/>
      <c r="CS26" s="198"/>
      <c r="CT26" s="198"/>
      <c r="CU26" s="199"/>
      <c r="CV26" s="148"/>
    </row>
    <row r="27" spans="1:100" ht="18.75" customHeight="1" thickBot="1">
      <c r="A27" s="56"/>
      <c r="B27" s="146"/>
      <c r="C27" s="38" t="str">
        <f>C23</f>
        <v>Spanien</v>
      </c>
      <c r="D27" s="39"/>
      <c r="E27" s="62"/>
      <c r="F27" s="155"/>
      <c r="G27" s="62"/>
      <c r="H27" s="38" t="str">
        <f>H24</f>
        <v>Australien</v>
      </c>
      <c r="I27" s="39"/>
      <c r="J27" s="146"/>
      <c r="K27" s="146" t="s">
        <v>65</v>
      </c>
      <c r="L27" s="146">
        <f t="shared" si="4"/>
        <v>0</v>
      </c>
      <c r="M27" s="146">
        <f>IF($E27="",0,IF($E27&gt;$G27,3,IF($E27=G27,1,0)))</f>
        <v>0</v>
      </c>
      <c r="N27" s="146"/>
      <c r="O27" s="146"/>
      <c r="P27" s="146">
        <f>IF($G27="",0,IF($E27&gt;$G27,0,IF($E27=$G27,1,3)))</f>
        <v>0</v>
      </c>
      <c r="Q27" s="146">
        <f>E27</f>
        <v>0</v>
      </c>
      <c r="R27" s="146"/>
      <c r="S27" s="146"/>
      <c r="T27" s="146">
        <f>G27</f>
        <v>0</v>
      </c>
      <c r="U27" s="146">
        <f>G27</f>
        <v>0</v>
      </c>
      <c r="V27" s="146"/>
      <c r="W27" s="146"/>
      <c r="X27" s="146">
        <f>E27</f>
        <v>0</v>
      </c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56">
        <f>SUM(AN23:AN26)</f>
        <v>30000</v>
      </c>
      <c r="AO27" s="156">
        <f>SUM(AO23:AO26)</f>
        <v>30000</v>
      </c>
      <c r="AP27" s="156">
        <f>SUM(AP23:AP26)</f>
        <v>30000</v>
      </c>
      <c r="AQ27" s="156">
        <f>SUM(AQ23:AQ26)</f>
        <v>30000</v>
      </c>
      <c r="AR27" s="156"/>
      <c r="AS27" s="146"/>
      <c r="AT27" s="146"/>
      <c r="AU27" s="146"/>
      <c r="AV27" s="146"/>
      <c r="AW27" s="146"/>
      <c r="AX27" s="146"/>
      <c r="AY27" s="146"/>
      <c r="AZ27" s="146"/>
      <c r="BA27" s="158"/>
      <c r="BB27" s="146"/>
      <c r="BC27" s="146"/>
      <c r="BD27" s="146"/>
      <c r="BE27" s="146"/>
      <c r="BF27" s="146"/>
      <c r="BG27" s="146"/>
      <c r="BH27" s="146"/>
      <c r="BI27" s="146"/>
      <c r="BJ27" s="147">
        <f>IF(E27&gt;G27,IF(#REF!&gt;#REF!,#REF!,0),0)</f>
        <v>0</v>
      </c>
      <c r="BK27" s="147" t="e">
        <f>IF(E27=G27,IF(#REF!=#REF!,#REF!,0),0)</f>
        <v>#REF!</v>
      </c>
      <c r="BL27" s="147">
        <f>IF(E27&lt;G27,IF(#REF!&lt;#REF!,#REF!,0),0)</f>
        <v>0</v>
      </c>
      <c r="BM27" s="147" t="e">
        <f>IF(E27=#REF!,IF(G27=#REF!,#REF!,0),0)</f>
        <v>#REF!</v>
      </c>
      <c r="BN27" s="147" t="e">
        <f>IF(E27=#REF!,#REF!,0)</f>
        <v>#REF!</v>
      </c>
      <c r="BO27" s="147" t="e">
        <f>IF(G27=#REF!,#REF!,0)</f>
        <v>#REF!</v>
      </c>
      <c r="BP27" s="146"/>
      <c r="BQ27" s="56"/>
      <c r="BR27" s="146"/>
      <c r="BS27" s="146"/>
      <c r="BT27" s="146"/>
      <c r="BU27" s="146"/>
      <c r="BV27" s="146"/>
      <c r="BW27" s="146"/>
      <c r="BX27" s="146"/>
      <c r="BY27" s="146"/>
      <c r="BZ27" s="146"/>
      <c r="CA27" s="146"/>
      <c r="CB27" s="146"/>
      <c r="CC27" s="146"/>
      <c r="CD27" s="146"/>
      <c r="CE27" s="146"/>
      <c r="CF27" s="146"/>
      <c r="CG27" s="146"/>
      <c r="CH27" s="146"/>
      <c r="CI27" s="146"/>
      <c r="CJ27" s="146"/>
      <c r="CK27" s="154" t="s">
        <v>124</v>
      </c>
      <c r="CL27" s="146"/>
      <c r="CM27" s="146"/>
      <c r="CN27" s="150" t="s">
        <v>26</v>
      </c>
      <c r="CO27" s="146"/>
      <c r="CP27" s="200"/>
      <c r="CQ27" s="201"/>
      <c r="CR27" s="201"/>
      <c r="CS27" s="201"/>
      <c r="CT27" s="201"/>
      <c r="CU27" s="202"/>
      <c r="CV27" s="148"/>
    </row>
    <row r="28" spans="1:100" ht="18.75" customHeight="1" thickBot="1">
      <c r="A28" s="56"/>
      <c r="B28" s="146"/>
      <c r="C28" s="127" t="s">
        <v>143</v>
      </c>
      <c r="D28" s="37"/>
      <c r="E28" s="62"/>
      <c r="F28" s="159"/>
      <c r="G28" s="62"/>
      <c r="H28" s="33" t="str">
        <f>C24</f>
        <v>Chile</v>
      </c>
      <c r="I28" s="37"/>
      <c r="J28" s="146"/>
      <c r="K28" s="146" t="s">
        <v>65</v>
      </c>
      <c r="L28" s="146">
        <f t="shared" si="4"/>
        <v>0</v>
      </c>
      <c r="M28" s="146"/>
      <c r="N28" s="146">
        <f>IF($E28="",0,IF($E28&gt;$G28,3,IF($E28=$G28,1,0)))</f>
        <v>0</v>
      </c>
      <c r="O28" s="146">
        <f>IF($G28="",0,IF($E28&gt;$G28,0,IF($E28=$G28,1,3)))</f>
        <v>0</v>
      </c>
      <c r="P28" s="146"/>
      <c r="Q28" s="146"/>
      <c r="R28" s="146">
        <f>E28</f>
        <v>0</v>
      </c>
      <c r="S28" s="146">
        <f>G28</f>
        <v>0</v>
      </c>
      <c r="T28" s="146"/>
      <c r="U28" s="146"/>
      <c r="V28" s="146">
        <f>G28</f>
        <v>0</v>
      </c>
      <c r="W28" s="146">
        <f>E28</f>
        <v>0</v>
      </c>
      <c r="X28" s="146"/>
      <c r="Y28" s="146"/>
      <c r="Z28" s="146" t="s">
        <v>30</v>
      </c>
      <c r="AA28" s="146"/>
      <c r="AB28" s="146"/>
      <c r="AC28" s="146"/>
      <c r="AD28" s="146"/>
      <c r="AE28" s="146"/>
      <c r="AF28" s="146"/>
      <c r="AG28" s="146" t="b">
        <f>OR(AG23=AG24,AG23=AG25,AG23=AG26,AG24=AG25,AG24=AG26,AG25=AG26)</f>
        <v>1</v>
      </c>
      <c r="AH28" s="146"/>
      <c r="AI28" s="146"/>
      <c r="AJ28" s="146"/>
      <c r="AK28" s="146"/>
      <c r="AL28" s="146"/>
      <c r="AM28" s="146"/>
      <c r="AN28" s="146"/>
      <c r="AO28" s="146" t="s">
        <v>34</v>
      </c>
      <c r="AP28" s="146"/>
      <c r="AQ28" s="146"/>
      <c r="AR28" s="146" t="b">
        <f>OR(AR23=AR24,AR23=AR25,AR23=AR26,AR24=AR25,AR24=AR26,AR25=AR26)</f>
        <v>1</v>
      </c>
      <c r="AS28" s="146"/>
      <c r="AT28" s="146"/>
      <c r="AU28" s="146"/>
      <c r="AV28" s="146"/>
      <c r="AW28" s="146"/>
      <c r="AX28" s="146"/>
      <c r="AY28" s="146"/>
      <c r="AZ28" s="146"/>
      <c r="BA28" s="158"/>
      <c r="BB28" s="146"/>
      <c r="BC28" s="146"/>
      <c r="BD28" s="146"/>
      <c r="BE28" s="146"/>
      <c r="BF28" s="146"/>
      <c r="BG28" s="146"/>
      <c r="BH28" s="146"/>
      <c r="BI28" s="146"/>
      <c r="BJ28" s="147">
        <f>IF(E28&gt;G28,IF(#REF!&gt;#REF!,#REF!,0),0)</f>
        <v>0</v>
      </c>
      <c r="BK28" s="147" t="e">
        <f>IF(E28=G28,IF(#REF!=#REF!,#REF!,0),0)</f>
        <v>#REF!</v>
      </c>
      <c r="BL28" s="147">
        <f>IF(E28&lt;G28,IF(#REF!&lt;#REF!,#REF!,0),0)</f>
        <v>0</v>
      </c>
      <c r="BM28" s="147" t="e">
        <f>IF(E28=#REF!,IF(G28=#REF!,#REF!,0),0)</f>
        <v>#REF!</v>
      </c>
      <c r="BN28" s="147" t="e">
        <f>IF(E28=#REF!,#REF!,0)</f>
        <v>#REF!</v>
      </c>
      <c r="BO28" s="147" t="e">
        <f>IF(G28=#REF!,#REF!,0)</f>
        <v>#REF!</v>
      </c>
      <c r="BP28" s="146"/>
      <c r="BQ28" s="56"/>
      <c r="BR28" s="55" t="s">
        <v>20</v>
      </c>
      <c r="BS28" s="24" t="str">
        <f>IF(G28="","",BB23)</f>
        <v/>
      </c>
      <c r="BT28" s="26"/>
      <c r="BU28" s="62"/>
      <c r="BV28" s="146"/>
      <c r="BW28" s="62"/>
      <c r="BX28" s="146"/>
      <c r="BY28" s="146"/>
      <c r="BZ28" s="146"/>
      <c r="CA28" s="146"/>
      <c r="CB28" s="146"/>
      <c r="CC28" s="146"/>
      <c r="CD28" s="146"/>
      <c r="CE28" s="146"/>
      <c r="CF28" s="146"/>
      <c r="CG28" s="146"/>
      <c r="CH28" s="146"/>
      <c r="CI28" s="146"/>
      <c r="CJ28" s="146"/>
      <c r="CK28" s="146"/>
      <c r="CL28" s="146"/>
      <c r="CM28" s="146"/>
      <c r="CN28" s="146"/>
      <c r="CO28" s="146"/>
      <c r="CP28" s="146"/>
      <c r="CQ28" s="151" t="s">
        <v>130</v>
      </c>
      <c r="CR28" s="146"/>
      <c r="CS28" s="146"/>
      <c r="CT28" s="146"/>
      <c r="CU28" s="146"/>
      <c r="CV28" s="148"/>
    </row>
    <row r="29" spans="1:100" ht="18.75" customHeight="1" thickBot="1">
      <c r="A29" s="56"/>
      <c r="B29" s="146"/>
      <c r="C29" s="157"/>
      <c r="D29" s="146"/>
      <c r="E29" s="147"/>
      <c r="F29" s="146"/>
      <c r="G29" s="147"/>
      <c r="H29" s="146"/>
      <c r="I29" s="146"/>
      <c r="J29" s="146"/>
      <c r="K29" s="146"/>
      <c r="L29" s="146"/>
      <c r="M29" s="146">
        <f t="shared" ref="M29:X29" si="12">SUM(M23:M28)</f>
        <v>0</v>
      </c>
      <c r="N29" s="146">
        <f t="shared" si="12"/>
        <v>0</v>
      </c>
      <c r="O29" s="146">
        <f t="shared" si="12"/>
        <v>0</v>
      </c>
      <c r="P29" s="146">
        <f t="shared" si="12"/>
        <v>0</v>
      </c>
      <c r="Q29" s="146">
        <f t="shared" si="12"/>
        <v>0</v>
      </c>
      <c r="R29" s="146">
        <f t="shared" si="12"/>
        <v>0</v>
      </c>
      <c r="S29" s="146">
        <f t="shared" si="12"/>
        <v>0</v>
      </c>
      <c r="T29" s="146">
        <f t="shared" si="12"/>
        <v>0</v>
      </c>
      <c r="U29" s="146">
        <f t="shared" si="12"/>
        <v>0</v>
      </c>
      <c r="V29" s="146">
        <f t="shared" si="12"/>
        <v>0</v>
      </c>
      <c r="W29" s="146">
        <f t="shared" si="12"/>
        <v>0</v>
      </c>
      <c r="X29" s="146">
        <f t="shared" si="12"/>
        <v>0</v>
      </c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  <c r="BI29" s="146"/>
      <c r="BJ29" s="146"/>
      <c r="BK29" s="146"/>
      <c r="BL29" s="146"/>
      <c r="BM29" s="146"/>
      <c r="BN29" s="146"/>
      <c r="BO29" s="146"/>
      <c r="BP29" s="146"/>
      <c r="BQ29" s="56"/>
      <c r="BR29" s="5" t="s">
        <v>118</v>
      </c>
      <c r="BS29" s="24" t="str">
        <f>IF(G17="","",BB13)</f>
        <v/>
      </c>
      <c r="BT29" s="26"/>
      <c r="BU29" s="62"/>
      <c r="BV29" s="146"/>
      <c r="BW29" s="62"/>
      <c r="BX29" s="146"/>
      <c r="BY29" s="146"/>
      <c r="BZ29" s="146"/>
      <c r="CA29" s="146"/>
      <c r="CB29" s="146"/>
      <c r="CC29" s="146"/>
      <c r="CD29" s="146"/>
      <c r="CE29" s="146"/>
      <c r="CF29" s="146"/>
      <c r="CG29" s="146"/>
      <c r="CH29" s="146"/>
      <c r="CI29" s="27" t="s">
        <v>127</v>
      </c>
      <c r="CJ29" s="24" t="str">
        <f>IF(CJ23=CE19,CE18,CE19)</f>
        <v/>
      </c>
      <c r="CK29" s="26"/>
      <c r="CL29" s="62"/>
      <c r="CM29" s="146"/>
      <c r="CN29" s="62"/>
      <c r="CO29" s="146"/>
      <c r="CP29" s="203" t="str">
        <f>IF(CN29="",IF(CL29&gt;CL30,CJ29,CJ30),IF(CN29&gt;CN30,CJ29,CJ30))</f>
        <v/>
      </c>
      <c r="CQ29" s="204"/>
      <c r="CR29" s="204"/>
      <c r="CS29" s="204"/>
      <c r="CT29" s="204"/>
      <c r="CU29" s="205"/>
      <c r="CV29" s="148"/>
    </row>
    <row r="30" spans="1:100" ht="18.75" customHeight="1" thickBot="1">
      <c r="A30" s="56"/>
      <c r="B30" s="146"/>
      <c r="C30" s="146"/>
      <c r="D30" s="146"/>
      <c r="E30" s="147"/>
      <c r="F30" s="146"/>
      <c r="G30" s="147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  <c r="BI30" s="147"/>
      <c r="BJ30" s="146"/>
      <c r="BK30" s="146"/>
      <c r="BL30" s="146"/>
      <c r="BM30" s="146"/>
      <c r="BN30" s="146"/>
      <c r="BO30" s="146"/>
      <c r="BP30" s="146"/>
      <c r="BQ30" s="56"/>
      <c r="BR30" s="146"/>
      <c r="BS30" s="146"/>
      <c r="BT30" s="146"/>
      <c r="BU30" s="146"/>
      <c r="BV30" s="146"/>
      <c r="BW30" s="146"/>
      <c r="BX30" s="146"/>
      <c r="BY30" s="27">
        <v>52</v>
      </c>
      <c r="BZ30" s="24" t="str">
        <f>IF(BW28="",IF(BU28&gt;BU29,BS28,BS29),IF(BW28&gt;BW29,BS28,BS29))</f>
        <v/>
      </c>
      <c r="CA30" s="26"/>
      <c r="CB30" s="62"/>
      <c r="CC30" s="146"/>
      <c r="CD30" s="62"/>
      <c r="CE30" s="146"/>
      <c r="CF30" s="146"/>
      <c r="CG30" s="146"/>
      <c r="CH30" s="146"/>
      <c r="CI30" s="27" t="s">
        <v>128</v>
      </c>
      <c r="CJ30" s="24" t="str">
        <f>IF(CJ24=CE34,CE35,CE34)</f>
        <v/>
      </c>
      <c r="CK30" s="26"/>
      <c r="CL30" s="62"/>
      <c r="CM30" s="146"/>
      <c r="CN30" s="62"/>
      <c r="CO30" s="146"/>
      <c r="CP30" s="206"/>
      <c r="CQ30" s="207"/>
      <c r="CR30" s="207"/>
      <c r="CS30" s="207"/>
      <c r="CT30" s="207"/>
      <c r="CU30" s="208"/>
      <c r="CV30" s="148"/>
    </row>
    <row r="31" spans="1:100" ht="18.75" customHeight="1" thickBot="1">
      <c r="A31" s="56"/>
      <c r="B31" s="146"/>
      <c r="C31" s="146"/>
      <c r="D31" s="146"/>
      <c r="E31" s="147"/>
      <c r="F31" s="146"/>
      <c r="G31" s="147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  <c r="BI31" s="147"/>
      <c r="BJ31" s="146"/>
      <c r="BK31" s="146"/>
      <c r="BL31" s="146"/>
      <c r="BM31" s="146"/>
      <c r="BN31" s="146"/>
      <c r="BO31" s="146"/>
      <c r="BP31" s="146"/>
      <c r="BQ31" s="56"/>
      <c r="BR31" s="146"/>
      <c r="BS31" s="146"/>
      <c r="BT31" s="146"/>
      <c r="BU31" s="146"/>
      <c r="BV31" s="146"/>
      <c r="BW31" s="146"/>
      <c r="BX31" s="146"/>
      <c r="BY31" s="27">
        <v>51</v>
      </c>
      <c r="BZ31" s="24" t="str">
        <f>IF(BW32="",IF(BU32&gt;BU33,BS32,BS33),IF(BW32&gt;BW33,BS32,BS33))</f>
        <v/>
      </c>
      <c r="CA31" s="26"/>
      <c r="CB31" s="62"/>
      <c r="CC31" s="146"/>
      <c r="CD31" s="62"/>
      <c r="CE31" s="146"/>
      <c r="CF31" s="146"/>
      <c r="CG31" s="146"/>
      <c r="CH31" s="146"/>
      <c r="CI31" s="146"/>
      <c r="CJ31" s="146"/>
      <c r="CK31" s="146"/>
      <c r="CL31" s="146"/>
      <c r="CM31" s="146"/>
      <c r="CN31" s="146"/>
      <c r="CO31" s="146"/>
      <c r="CP31" s="146"/>
      <c r="CQ31" s="151" t="s">
        <v>131</v>
      </c>
      <c r="CR31" s="146"/>
      <c r="CS31" s="146"/>
      <c r="CT31" s="146"/>
      <c r="CU31" s="146"/>
      <c r="CV31" s="148"/>
    </row>
    <row r="32" spans="1:100" ht="18.75" customHeight="1" thickBot="1">
      <c r="A32" s="56"/>
      <c r="B32" s="146"/>
      <c r="C32" s="151" t="s">
        <v>66</v>
      </c>
      <c r="D32" s="146"/>
      <c r="E32" s="147"/>
      <c r="F32" s="146"/>
      <c r="G32" s="147"/>
      <c r="H32" s="146"/>
      <c r="I32" s="146"/>
      <c r="J32" s="146"/>
      <c r="K32" s="146"/>
      <c r="L32" s="146"/>
      <c r="M32" s="146" t="s">
        <v>4</v>
      </c>
      <c r="N32" s="146"/>
      <c r="O32" s="146"/>
      <c r="P32" s="146"/>
      <c r="Q32" s="146" t="s">
        <v>6</v>
      </c>
      <c r="R32" s="146"/>
      <c r="S32" s="146"/>
      <c r="T32" s="146"/>
      <c r="U32" s="146" t="s">
        <v>7</v>
      </c>
      <c r="V32" s="146"/>
      <c r="W32" s="146"/>
      <c r="X32" s="146"/>
      <c r="Y32" s="146"/>
      <c r="Z32" s="146" t="s">
        <v>4</v>
      </c>
      <c r="AA32" s="146" t="s">
        <v>5</v>
      </c>
      <c r="AB32" s="146"/>
      <c r="AC32" s="146"/>
      <c r="AD32" s="146" t="s">
        <v>9</v>
      </c>
      <c r="AE32" s="146"/>
      <c r="AF32" s="146"/>
      <c r="AG32" s="146"/>
      <c r="AH32" s="146" t="s">
        <v>32</v>
      </c>
      <c r="AI32" s="146"/>
      <c r="AJ32" s="146"/>
      <c r="AK32" s="146"/>
      <c r="AL32" s="146"/>
      <c r="AM32" s="146"/>
      <c r="AN32" s="146" t="s">
        <v>35</v>
      </c>
      <c r="AO32" s="146"/>
      <c r="AP32" s="146"/>
      <c r="AQ32" s="146"/>
      <c r="AR32" s="146"/>
      <c r="AS32" s="146" t="s">
        <v>33</v>
      </c>
      <c r="AT32" s="146"/>
      <c r="AU32" s="146"/>
      <c r="AV32" s="146"/>
      <c r="AW32" s="146"/>
      <c r="AX32" s="146"/>
      <c r="AY32" s="146"/>
      <c r="AZ32" s="146"/>
      <c r="BA32" s="146"/>
      <c r="BB32" s="152" t="s">
        <v>10</v>
      </c>
      <c r="BC32" s="146"/>
      <c r="BD32" s="153" t="s">
        <v>4</v>
      </c>
      <c r="BE32" s="146"/>
      <c r="BF32" s="150" t="s">
        <v>5</v>
      </c>
      <c r="BG32" s="146"/>
      <c r="BH32" s="146"/>
      <c r="BI32" s="147"/>
      <c r="BJ32" s="146"/>
      <c r="BK32" s="146"/>
      <c r="BL32" s="146"/>
      <c r="BM32" s="146"/>
      <c r="BN32" s="146"/>
      <c r="BO32" s="146"/>
      <c r="BP32" s="147"/>
      <c r="BQ32" s="56"/>
      <c r="BR32" s="35" t="s">
        <v>24</v>
      </c>
      <c r="BS32" s="24" t="str">
        <f>IF(G50="","",BB45)</f>
        <v/>
      </c>
      <c r="BT32" s="26"/>
      <c r="BU32" s="62"/>
      <c r="BV32" s="146"/>
      <c r="BW32" s="62"/>
      <c r="BX32" s="146"/>
      <c r="BY32" s="146"/>
      <c r="BZ32" s="146"/>
      <c r="CA32" s="146"/>
      <c r="CB32" s="146"/>
      <c r="CC32" s="146"/>
      <c r="CD32" s="146"/>
      <c r="CE32" s="146"/>
      <c r="CF32" s="146"/>
      <c r="CG32" s="146"/>
      <c r="CH32" s="146"/>
      <c r="CI32" s="146"/>
      <c r="CJ32" s="146"/>
      <c r="CK32" s="146"/>
      <c r="CL32" s="146"/>
      <c r="CM32" s="146"/>
      <c r="CN32" s="146"/>
      <c r="CO32" s="146"/>
      <c r="CP32" s="209" t="str">
        <f>IF(CP29=CJ29,CJ30,CJ29)</f>
        <v/>
      </c>
      <c r="CQ32" s="210"/>
      <c r="CR32" s="210"/>
      <c r="CS32" s="210"/>
      <c r="CT32" s="210"/>
      <c r="CU32" s="211"/>
      <c r="CV32" s="148"/>
    </row>
    <row r="33" spans="1:100" ht="18.75" customHeight="1" thickBot="1">
      <c r="A33" s="56"/>
      <c r="B33" s="146"/>
      <c r="C33" s="146"/>
      <c r="D33" s="146"/>
      <c r="E33" s="147"/>
      <c r="F33" s="146"/>
      <c r="G33" s="147"/>
      <c r="H33" s="146"/>
      <c r="I33" s="146"/>
      <c r="J33" s="146"/>
      <c r="K33" s="146"/>
      <c r="L33" s="146"/>
      <c r="M33" s="146" t="s">
        <v>0</v>
      </c>
      <c r="N33" s="146" t="s">
        <v>1</v>
      </c>
      <c r="O33" s="146" t="s">
        <v>2</v>
      </c>
      <c r="P33" s="146" t="s">
        <v>3</v>
      </c>
      <c r="Q33" s="146" t="s">
        <v>0</v>
      </c>
      <c r="R33" s="146" t="s">
        <v>1</v>
      </c>
      <c r="S33" s="146" t="s">
        <v>2</v>
      </c>
      <c r="T33" s="146" t="s">
        <v>3</v>
      </c>
      <c r="U33" s="146" t="s">
        <v>0</v>
      </c>
      <c r="V33" s="146" t="s">
        <v>1</v>
      </c>
      <c r="W33" s="146" t="s">
        <v>2</v>
      </c>
      <c r="X33" s="146" t="s">
        <v>3</v>
      </c>
      <c r="Y33" s="146"/>
      <c r="Z33" s="146" t="s">
        <v>8</v>
      </c>
      <c r="AA33" s="146"/>
      <c r="AB33" s="146"/>
      <c r="AC33" s="146"/>
      <c r="AD33" s="146"/>
      <c r="AE33" s="146"/>
      <c r="AF33" s="146"/>
      <c r="AG33" s="146"/>
      <c r="AH33" s="146" t="s">
        <v>31</v>
      </c>
      <c r="AI33" s="146"/>
      <c r="AJ33" s="146"/>
      <c r="AK33" s="146"/>
      <c r="AL33" s="146"/>
      <c r="AM33" s="146"/>
      <c r="AN33" s="146" t="str">
        <f>AI34</f>
        <v>Kolumbien</v>
      </c>
      <c r="AO33" s="146" t="str">
        <f>AI35</f>
        <v>Griechenland</v>
      </c>
      <c r="AP33" s="146" t="str">
        <f>AI36</f>
        <v>Elfenbeinküste</v>
      </c>
      <c r="AQ33" s="146" t="str">
        <f>AI37</f>
        <v>Japan</v>
      </c>
      <c r="AR33" s="146"/>
      <c r="AS33" s="146" t="s">
        <v>31</v>
      </c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  <c r="BI33" s="147"/>
      <c r="BJ33" s="147"/>
      <c r="BK33" s="147"/>
      <c r="BL33" s="147"/>
      <c r="BM33" s="147"/>
      <c r="BN33" s="147"/>
      <c r="BO33" s="147"/>
      <c r="BP33" s="147"/>
      <c r="BQ33" s="56"/>
      <c r="BR33" s="18" t="s">
        <v>23</v>
      </c>
      <c r="BS33" s="24" t="str">
        <f>IF(G39="","",BB35)</f>
        <v/>
      </c>
      <c r="BT33" s="26"/>
      <c r="BU33" s="62"/>
      <c r="BV33" s="146"/>
      <c r="BW33" s="62"/>
      <c r="BX33" s="146"/>
      <c r="BY33" s="146"/>
      <c r="BZ33" s="146"/>
      <c r="CA33" s="146"/>
      <c r="CB33" s="146"/>
      <c r="CC33" s="146"/>
      <c r="CD33" s="146"/>
      <c r="CE33" s="146"/>
      <c r="CF33" s="146"/>
      <c r="CG33" s="146"/>
      <c r="CH33" s="146"/>
      <c r="CI33" s="146"/>
      <c r="CJ33" s="146"/>
      <c r="CK33" s="146"/>
      <c r="CL33" s="146"/>
      <c r="CM33" s="146"/>
      <c r="CN33" s="146"/>
      <c r="CO33" s="146"/>
      <c r="CP33" s="212"/>
      <c r="CQ33" s="213"/>
      <c r="CR33" s="213"/>
      <c r="CS33" s="213"/>
      <c r="CT33" s="213"/>
      <c r="CU33" s="214"/>
      <c r="CV33" s="148"/>
    </row>
    <row r="34" spans="1:100" ht="18.75" customHeight="1" thickBot="1">
      <c r="A34" s="56"/>
      <c r="B34" s="146"/>
      <c r="C34" s="128" t="s">
        <v>144</v>
      </c>
      <c r="D34" s="22"/>
      <c r="E34" s="62"/>
      <c r="F34" s="155"/>
      <c r="G34" s="62"/>
      <c r="H34" s="128" t="s">
        <v>37</v>
      </c>
      <c r="I34" s="22"/>
      <c r="J34" s="146"/>
      <c r="K34" s="146" t="s">
        <v>71</v>
      </c>
      <c r="L34" s="146">
        <f t="shared" ref="L34:L39" si="13">IF(E34-G34&gt;0,1,IF(G34=E34,0,-1))</f>
        <v>0</v>
      </c>
      <c r="M34" s="146">
        <f>IF($E34="",0,IF($E34&gt;$G34,3,IF($E34=G34,1,0)))</f>
        <v>0</v>
      </c>
      <c r="N34" s="146">
        <f>IF($G34="",0,IF($E34&gt;$G34,0,IF($E34=G34,1,3)))</f>
        <v>0</v>
      </c>
      <c r="O34" s="146"/>
      <c r="P34" s="146"/>
      <c r="Q34" s="146">
        <f>E34</f>
        <v>0</v>
      </c>
      <c r="R34" s="146">
        <f>G34</f>
        <v>0</v>
      </c>
      <c r="S34" s="146"/>
      <c r="T34" s="146"/>
      <c r="U34" s="146">
        <f>G34</f>
        <v>0</v>
      </c>
      <c r="V34" s="146">
        <f>E34</f>
        <v>0</v>
      </c>
      <c r="W34" s="146"/>
      <c r="X34" s="146"/>
      <c r="Y34" s="146"/>
      <c r="Z34" s="146">
        <f>M40</f>
        <v>0</v>
      </c>
      <c r="AA34" s="146">
        <f>Q40</f>
        <v>0</v>
      </c>
      <c r="AB34" s="146">
        <f>U40</f>
        <v>0</v>
      </c>
      <c r="AC34" s="146">
        <f>AA34-AB34</f>
        <v>0</v>
      </c>
      <c r="AD34" s="146">
        <f>IF(Z34&gt;Z35,-1,0)</f>
        <v>0</v>
      </c>
      <c r="AE34" s="146">
        <f>IF(Z34&gt;Z36,-1,0)</f>
        <v>0</v>
      </c>
      <c r="AF34" s="146">
        <f>IF(Z34&gt;Z37,-1,0)</f>
        <v>0</v>
      </c>
      <c r="AG34" s="146">
        <f>10000-(AJ34*1000+AM34*100+AK34*10)</f>
        <v>10000</v>
      </c>
      <c r="AH34" s="153">
        <f>RANK(AG34,AG34:AG37,1)</f>
        <v>1</v>
      </c>
      <c r="AI34" s="146" t="str">
        <f>C34</f>
        <v>Kolumbien</v>
      </c>
      <c r="AJ34" s="146">
        <f t="shared" ref="AJ34:AJ37" si="14">Z34</f>
        <v>0</v>
      </c>
      <c r="AK34" s="146">
        <f t="shared" ref="AK34:AK37" si="15">AA34</f>
        <v>0</v>
      </c>
      <c r="AL34" s="146">
        <f t="shared" ref="AL34:AL37" si="16">AB34</f>
        <v>0</v>
      </c>
      <c r="AM34" s="146">
        <f>AK34-AL34</f>
        <v>0</v>
      </c>
      <c r="AN34" s="156"/>
      <c r="AO34" s="156">
        <f>IF(AG35=AG34,IF(G34&gt;E34,AG35-0.1,AG35),AG35)</f>
        <v>10000</v>
      </c>
      <c r="AP34" s="156">
        <f>IF(AG36=AG34,IF(G36&gt;E36,AG36-0.1,AG36),AG36)</f>
        <v>10000</v>
      </c>
      <c r="AQ34" s="156">
        <f>IF(AG37=AG34,IF(G38&gt;E38,AG37-0.1,AG37),AG37)</f>
        <v>10000</v>
      </c>
      <c r="AR34" s="156">
        <f>AN38</f>
        <v>30000</v>
      </c>
      <c r="AS34" s="153">
        <f>RANK(AR34,AR34:AR37,1)</f>
        <v>1</v>
      </c>
      <c r="AT34" s="146" t="str">
        <f t="shared" ref="AT34:AT37" si="17">AI34</f>
        <v>Kolumbien</v>
      </c>
      <c r="AU34" s="146">
        <f t="shared" ref="AU34:AU37" si="18">AJ34</f>
        <v>0</v>
      </c>
      <c r="AV34" s="146">
        <f t="shared" ref="AV34:AV37" si="19">AK34</f>
        <v>0</v>
      </c>
      <c r="AW34" s="146">
        <f t="shared" ref="AW34:AW37" si="20">AL34</f>
        <v>0</v>
      </c>
      <c r="AX34" s="146"/>
      <c r="AY34" s="146"/>
      <c r="AZ34" s="146"/>
      <c r="BA34" s="12">
        <v>1</v>
      </c>
      <c r="BB34" s="13" t="str">
        <f>VLOOKUP(1,AS34:AT37,2,FALSE)</f>
        <v>Kolumbien</v>
      </c>
      <c r="BC34" s="11"/>
      <c r="BD34" s="14">
        <f>VLOOKUP(1,AS34:AW37,3,FALSE)</f>
        <v>0</v>
      </c>
      <c r="BE34" s="15">
        <f>VLOOKUP(1,AS34:AW37,4,FALSE)</f>
        <v>0</v>
      </c>
      <c r="BF34" s="155" t="s">
        <v>12</v>
      </c>
      <c r="BG34" s="15">
        <f>VLOOKUP(1,AS34:AW37,5,FALSE)</f>
        <v>0</v>
      </c>
      <c r="BH34" s="20" t="s">
        <v>22</v>
      </c>
      <c r="BI34" s="147"/>
      <c r="BJ34" s="147">
        <f>IF(E34&gt;G34,IF(#REF!&gt;#REF!,#REF!,0),0)</f>
        <v>0</v>
      </c>
      <c r="BK34" s="147" t="e">
        <f>IF(E34=G34,IF(#REF!=#REF!,#REF!,0),0)</f>
        <v>#REF!</v>
      </c>
      <c r="BL34" s="147">
        <f>IF(E34&lt;G34,IF(#REF!&lt;#REF!,#REF!,0),0)</f>
        <v>0</v>
      </c>
      <c r="BM34" s="147" t="e">
        <f>IF(E34=#REF!,IF(G34=#REF!,#REF!,0),0)</f>
        <v>#REF!</v>
      </c>
      <c r="BN34" s="147" t="e">
        <f>IF(E34=#REF!,#REF!,0)</f>
        <v>#REF!</v>
      </c>
      <c r="BO34" s="147" t="e">
        <f>IF(G34=#REF!,#REF!,0)</f>
        <v>#REF!</v>
      </c>
      <c r="BP34" s="147"/>
      <c r="BQ34" s="56"/>
      <c r="BR34" s="146"/>
      <c r="BS34" s="146"/>
      <c r="BT34" s="146"/>
      <c r="BU34" s="146"/>
      <c r="BV34" s="146"/>
      <c r="BW34" s="146"/>
      <c r="BX34" s="146"/>
      <c r="BY34" s="146"/>
      <c r="BZ34" s="146"/>
      <c r="CA34" s="146"/>
      <c r="CB34" s="146"/>
      <c r="CC34" s="146"/>
      <c r="CD34" s="27">
        <v>59</v>
      </c>
      <c r="CE34" s="24" t="str">
        <f>IF(CD30="",IF(CB30&gt;CB31,BZ30,BZ31),IF(CD30&gt;CD31,BZ30,BZ31))</f>
        <v/>
      </c>
      <c r="CF34" s="26"/>
      <c r="CG34" s="62"/>
      <c r="CH34" s="146"/>
      <c r="CI34" s="62"/>
      <c r="CJ34" s="146"/>
      <c r="CK34" s="146"/>
      <c r="CL34" s="146"/>
      <c r="CM34" s="146"/>
      <c r="CN34" s="146"/>
      <c r="CO34" s="146"/>
      <c r="CP34" s="146"/>
      <c r="CQ34" s="146"/>
      <c r="CR34" s="146"/>
      <c r="CS34" s="146"/>
      <c r="CT34" s="146"/>
      <c r="CU34" s="146"/>
      <c r="CV34" s="148"/>
    </row>
    <row r="35" spans="1:100" ht="18.75" customHeight="1" thickBot="1">
      <c r="A35" s="56"/>
      <c r="B35" s="146"/>
      <c r="C35" s="129" t="s">
        <v>100</v>
      </c>
      <c r="D35" s="23"/>
      <c r="E35" s="62"/>
      <c r="F35" s="155"/>
      <c r="G35" s="62"/>
      <c r="H35" s="129" t="s">
        <v>87</v>
      </c>
      <c r="I35" s="23"/>
      <c r="J35" s="146"/>
      <c r="K35" s="146" t="s">
        <v>72</v>
      </c>
      <c r="L35" s="146">
        <f t="shared" si="13"/>
        <v>0</v>
      </c>
      <c r="M35" s="146"/>
      <c r="N35" s="146"/>
      <c r="O35" s="146">
        <f>IF($E35="",0,IF($E35&gt;$G35,3,IF($E35=$G35,1,0)))</f>
        <v>0</v>
      </c>
      <c r="P35" s="146">
        <f>IF($G35="",0,IF($E35&gt;$G35,0,IF($E35=$G35,1,3)))</f>
        <v>0</v>
      </c>
      <c r="Q35" s="146"/>
      <c r="R35" s="146"/>
      <c r="S35" s="146">
        <f>E35</f>
        <v>0</v>
      </c>
      <c r="T35" s="146">
        <f>G35</f>
        <v>0</v>
      </c>
      <c r="U35" s="146"/>
      <c r="V35" s="146"/>
      <c r="W35" s="146">
        <f>G35</f>
        <v>0</v>
      </c>
      <c r="X35" s="146">
        <f>E35</f>
        <v>0</v>
      </c>
      <c r="Y35" s="146"/>
      <c r="Z35" s="146">
        <f>N40</f>
        <v>0</v>
      </c>
      <c r="AA35" s="146">
        <f>R40</f>
        <v>0</v>
      </c>
      <c r="AB35" s="146">
        <f>V40</f>
        <v>0</v>
      </c>
      <c r="AC35" s="146">
        <f>AA35-AB35</f>
        <v>0</v>
      </c>
      <c r="AD35" s="146">
        <f>IF(Z35&gt;Z34,-1,0)</f>
        <v>0</v>
      </c>
      <c r="AE35" s="146">
        <f>IF(Z35&gt;Z36,-1,0)</f>
        <v>0</v>
      </c>
      <c r="AF35" s="146">
        <f>IF(Z35&gt;Z37,-1,0)</f>
        <v>0</v>
      </c>
      <c r="AG35" s="146">
        <f>10000-(AJ35*1000+AM35*100+AK35*10)</f>
        <v>10000</v>
      </c>
      <c r="AH35" s="153">
        <f>RANK(AG35,AG34:AG37,1)</f>
        <v>1</v>
      </c>
      <c r="AI35" s="146" t="str">
        <f>H34</f>
        <v>Griechenland</v>
      </c>
      <c r="AJ35" s="146">
        <f t="shared" si="14"/>
        <v>0</v>
      </c>
      <c r="AK35" s="146">
        <f t="shared" si="15"/>
        <v>0</v>
      </c>
      <c r="AL35" s="146">
        <f t="shared" si="16"/>
        <v>0</v>
      </c>
      <c r="AM35" s="146">
        <f>AK35-AL35</f>
        <v>0</v>
      </c>
      <c r="AN35" s="156">
        <f>IF(AG34=AG35,IF(E34&gt;G34,AG34-0.1,AG34),AG34)</f>
        <v>10000</v>
      </c>
      <c r="AO35" s="156"/>
      <c r="AP35" s="156">
        <f>IF(AG36=AG35,IF(G39&gt;E39,AG36-0.1,AG36),AG36)</f>
        <v>10000</v>
      </c>
      <c r="AQ35" s="156">
        <f>IF(AG37=AG35,IF(G37&gt;E37,AG37-0.1,AG37),AG37)</f>
        <v>10000</v>
      </c>
      <c r="AR35" s="156">
        <f>AO38</f>
        <v>30000</v>
      </c>
      <c r="AS35" s="153">
        <f>RANK(AR35,AR34:AR37,1)</f>
        <v>1</v>
      </c>
      <c r="AT35" s="146" t="str">
        <f t="shared" si="17"/>
        <v>Griechenland</v>
      </c>
      <c r="AU35" s="146">
        <f t="shared" si="18"/>
        <v>0</v>
      </c>
      <c r="AV35" s="146">
        <f t="shared" si="19"/>
        <v>0</v>
      </c>
      <c r="AW35" s="146">
        <f t="shared" si="20"/>
        <v>0</v>
      </c>
      <c r="AX35" s="146"/>
      <c r="AY35" s="146"/>
      <c r="AZ35" s="146"/>
      <c r="BA35" s="16">
        <v>2</v>
      </c>
      <c r="BB35" s="9" t="e">
        <f>VLOOKUP(2,AS34:AT37,2,FALSE)</f>
        <v>#N/A</v>
      </c>
      <c r="BC35" s="10"/>
      <c r="BD35" s="17" t="e">
        <f>VLOOKUP(2,AS34:AW37,3,FALSE)</f>
        <v>#N/A</v>
      </c>
      <c r="BE35" s="18" t="e">
        <f>VLOOKUP(2,AS34:AW37,4,FALSE)</f>
        <v>#N/A</v>
      </c>
      <c r="BF35" s="155" t="s">
        <v>12</v>
      </c>
      <c r="BG35" s="18" t="e">
        <f>VLOOKUP(2,AS34:AW37,5,FALSE)</f>
        <v>#N/A</v>
      </c>
      <c r="BH35" s="19" t="s">
        <v>23</v>
      </c>
      <c r="BI35" s="147"/>
      <c r="BJ35" s="147">
        <f>IF(E35&gt;G35,IF(#REF!&gt;#REF!,#REF!,0),0)</f>
        <v>0</v>
      </c>
      <c r="BK35" s="147" t="e">
        <f>IF(E35=G35,IF(#REF!=#REF!,#REF!,0),0)</f>
        <v>#REF!</v>
      </c>
      <c r="BL35" s="147">
        <f>IF(E35&lt;G35,IF(#REF!&lt;#REF!,#REF!,0),0)</f>
        <v>0</v>
      </c>
      <c r="BM35" s="147" t="e">
        <f>IF(E35=#REF!,IF(G35=#REF!,#REF!,0),0)</f>
        <v>#REF!</v>
      </c>
      <c r="BN35" s="147" t="e">
        <f>IF(E35=#REF!,#REF!,0)</f>
        <v>#REF!</v>
      </c>
      <c r="BO35" s="147" t="e">
        <f>IF(G35=#REF!,#REF!,0)</f>
        <v>#REF!</v>
      </c>
      <c r="BP35" s="147"/>
      <c r="BQ35" s="56"/>
      <c r="BR35" s="146"/>
      <c r="BS35" s="146"/>
      <c r="BT35" s="146"/>
      <c r="BU35" s="146"/>
      <c r="BV35" s="146"/>
      <c r="BW35" s="146"/>
      <c r="BX35" s="146"/>
      <c r="BY35" s="146"/>
      <c r="BZ35" s="146"/>
      <c r="CA35" s="146"/>
      <c r="CB35" s="146"/>
      <c r="CC35" s="146"/>
      <c r="CD35" s="27">
        <v>60</v>
      </c>
      <c r="CE35" s="24" t="str">
        <f>IF(CD38="",IF(CB38&gt;CB39,BZ38,BZ39),IF(CD38&gt;CD39,BZ38,BZ39))</f>
        <v/>
      </c>
      <c r="CF35" s="26"/>
      <c r="CG35" s="62"/>
      <c r="CH35" s="146"/>
      <c r="CI35" s="62"/>
      <c r="CJ35" s="146"/>
      <c r="CK35" s="146"/>
      <c r="CL35" s="146"/>
      <c r="CM35" s="146"/>
      <c r="CN35" s="146"/>
      <c r="CO35" s="146"/>
      <c r="CP35" s="146"/>
      <c r="CQ35" s="146"/>
      <c r="CR35" s="146"/>
      <c r="CS35" s="146"/>
      <c r="CT35" s="146"/>
      <c r="CU35" s="146"/>
      <c r="CV35" s="148"/>
    </row>
    <row r="36" spans="1:100" ht="18.75" customHeight="1" thickBot="1">
      <c r="A36" s="56"/>
      <c r="B36" s="146"/>
      <c r="C36" s="13" t="str">
        <f>C34</f>
        <v>Kolumbien</v>
      </c>
      <c r="D36" s="22"/>
      <c r="E36" s="62"/>
      <c r="F36" s="155"/>
      <c r="G36" s="62"/>
      <c r="H36" s="13" t="str">
        <f>C35</f>
        <v>Elfenbeinküste</v>
      </c>
      <c r="I36" s="22"/>
      <c r="J36" s="146"/>
      <c r="K36" s="146" t="s">
        <v>74</v>
      </c>
      <c r="L36" s="146">
        <f t="shared" si="13"/>
        <v>0</v>
      </c>
      <c r="M36" s="146">
        <f>IF($E36="",0,IF($E36&gt;$G36,3,IF($E36=G36,1,0)))</f>
        <v>0</v>
      </c>
      <c r="N36" s="146"/>
      <c r="O36" s="146">
        <f>IF($G36="",0,IF($E36&gt;$G36,0,IF($E36=$G36,1,3)))</f>
        <v>0</v>
      </c>
      <c r="P36" s="146"/>
      <c r="Q36" s="146">
        <f>E36</f>
        <v>0</v>
      </c>
      <c r="R36" s="146"/>
      <c r="S36" s="146">
        <f>G36</f>
        <v>0</v>
      </c>
      <c r="T36" s="146"/>
      <c r="U36" s="146">
        <f>G36</f>
        <v>0</v>
      </c>
      <c r="V36" s="146"/>
      <c r="W36" s="146">
        <f>E36</f>
        <v>0</v>
      </c>
      <c r="X36" s="146"/>
      <c r="Y36" s="146"/>
      <c r="Z36" s="146">
        <f>O40</f>
        <v>0</v>
      </c>
      <c r="AA36" s="146">
        <f>S40</f>
        <v>0</v>
      </c>
      <c r="AB36" s="146">
        <f>W40</f>
        <v>0</v>
      </c>
      <c r="AC36" s="146">
        <f>AA36-AB36</f>
        <v>0</v>
      </c>
      <c r="AD36" s="146">
        <f>IF(Z36&gt;Z34,-1,0)</f>
        <v>0</v>
      </c>
      <c r="AE36" s="146">
        <f>IF(Z36&gt;Z35,-1,0)</f>
        <v>0</v>
      </c>
      <c r="AF36" s="146">
        <f>IF(Z36&gt;Z37,-1,0)</f>
        <v>0</v>
      </c>
      <c r="AG36" s="146">
        <f>10000-(AJ36*1000+AM36*100+AK36*10)</f>
        <v>10000</v>
      </c>
      <c r="AH36" s="153">
        <f>RANK(AG36,AG34:AG37,1)</f>
        <v>1</v>
      </c>
      <c r="AI36" s="146" t="str">
        <f>C35</f>
        <v>Elfenbeinküste</v>
      </c>
      <c r="AJ36" s="146">
        <f t="shared" si="14"/>
        <v>0</v>
      </c>
      <c r="AK36" s="146">
        <f t="shared" si="15"/>
        <v>0</v>
      </c>
      <c r="AL36" s="146">
        <f t="shared" si="16"/>
        <v>0</v>
      </c>
      <c r="AM36" s="146">
        <f>AK36-AL36</f>
        <v>0</v>
      </c>
      <c r="AN36" s="156">
        <f>IF(AG34=AG36,IF(E36&gt;G36,AG34-0.1,AG34),AG34)</f>
        <v>10000</v>
      </c>
      <c r="AO36" s="156">
        <f>IF(AG35=AG36,IF(E39&gt;G39,AG35-0.1,AG35),AG35)</f>
        <v>10000</v>
      </c>
      <c r="AP36" s="156"/>
      <c r="AQ36" s="156">
        <f>IF(AG37=AG36,IF(G35&gt;E35,AG37-0.1,AG37),AG37)</f>
        <v>10000</v>
      </c>
      <c r="AR36" s="156">
        <f>AP38</f>
        <v>30000</v>
      </c>
      <c r="AS36" s="153">
        <f>RANK(AR36,AR34:AR37,1)</f>
        <v>1</v>
      </c>
      <c r="AT36" s="146" t="str">
        <f t="shared" si="17"/>
        <v>Elfenbeinküste</v>
      </c>
      <c r="AU36" s="146">
        <f t="shared" si="18"/>
        <v>0</v>
      </c>
      <c r="AV36" s="146">
        <f t="shared" si="19"/>
        <v>0</v>
      </c>
      <c r="AW36" s="146">
        <f t="shared" si="20"/>
        <v>0</v>
      </c>
      <c r="AX36" s="146"/>
      <c r="AY36" s="146"/>
      <c r="AZ36" s="146"/>
      <c r="BA36" s="63">
        <v>3</v>
      </c>
      <c r="BB36" s="64" t="e">
        <f>VLOOKUP(3,AS34:AT37,2,FALSE)</f>
        <v>#N/A</v>
      </c>
      <c r="BC36" s="65"/>
      <c r="BD36" s="66" t="e">
        <f>VLOOKUP(3,AS34:AW37,3,FALSE)</f>
        <v>#N/A</v>
      </c>
      <c r="BE36" s="66" t="e">
        <f>VLOOKUP(3,AS34:AW37,4,FALSE)</f>
        <v>#N/A</v>
      </c>
      <c r="BF36" s="155" t="s">
        <v>12</v>
      </c>
      <c r="BG36" s="66" t="e">
        <f>VLOOKUP(3,AS34:AW37,5,FALSE)</f>
        <v>#N/A</v>
      </c>
      <c r="BH36" s="146"/>
      <c r="BI36" s="147"/>
      <c r="BJ36" s="147">
        <f>IF(E36&gt;G36,IF(#REF!&gt;#REF!,#REF!,0),0)</f>
        <v>0</v>
      </c>
      <c r="BK36" s="147" t="e">
        <f>IF(E36=G36,IF(#REF!=#REF!,#REF!,0),0)</f>
        <v>#REF!</v>
      </c>
      <c r="BL36" s="147">
        <f>IF(E36&lt;G36,IF(#REF!&lt;#REF!,#REF!,0),0)</f>
        <v>0</v>
      </c>
      <c r="BM36" s="147" t="e">
        <f>IF(E36=#REF!,IF(G36=#REF!,#REF!,0),0)</f>
        <v>#REF!</v>
      </c>
      <c r="BN36" s="147" t="e">
        <f>IF(E36=#REF!,#REF!,0)</f>
        <v>#REF!</v>
      </c>
      <c r="BO36" s="147" t="e">
        <f>IF(G36=#REF!,#REF!,0)</f>
        <v>#REF!</v>
      </c>
      <c r="BP36" s="147"/>
      <c r="BQ36" s="56"/>
      <c r="BR36" s="55" t="s">
        <v>119</v>
      </c>
      <c r="BS36" s="24" t="str">
        <f>IF(G72="","",BB67)</f>
        <v/>
      </c>
      <c r="BT36" s="26"/>
      <c r="BU36" s="62"/>
      <c r="BV36" s="146"/>
      <c r="BW36" s="62"/>
      <c r="BX36" s="146"/>
      <c r="BY36" s="146"/>
      <c r="BZ36" s="146"/>
      <c r="CA36" s="146"/>
      <c r="CB36" s="146"/>
      <c r="CC36" s="146"/>
      <c r="CD36" s="146"/>
      <c r="CE36" s="146"/>
      <c r="CF36" s="146"/>
      <c r="CG36" s="146"/>
      <c r="CH36" s="146"/>
      <c r="CI36" s="146"/>
      <c r="CJ36" s="146"/>
      <c r="CK36" s="146"/>
      <c r="CL36" s="146"/>
      <c r="CM36" s="146"/>
      <c r="CN36" s="146"/>
      <c r="CO36" s="146"/>
      <c r="CP36" s="146"/>
      <c r="CQ36" s="146"/>
      <c r="CR36" s="146"/>
      <c r="CS36" s="146"/>
      <c r="CT36" s="146"/>
      <c r="CU36" s="146"/>
      <c r="CV36" s="148"/>
    </row>
    <row r="37" spans="1:100" ht="18.75" customHeight="1" thickBot="1">
      <c r="A37" s="56"/>
      <c r="B37" s="146"/>
      <c r="C37" s="129" t="s">
        <v>37</v>
      </c>
      <c r="D37" s="23"/>
      <c r="E37" s="62"/>
      <c r="F37" s="155"/>
      <c r="G37" s="62"/>
      <c r="H37" s="9" t="str">
        <f>H35</f>
        <v>Japan</v>
      </c>
      <c r="I37" s="23"/>
      <c r="J37" s="146"/>
      <c r="K37" s="146" t="s">
        <v>73</v>
      </c>
      <c r="L37" s="146">
        <f t="shared" si="13"/>
        <v>0</v>
      </c>
      <c r="M37" s="146"/>
      <c r="N37" s="146">
        <f>IF($E37="",0,IF($E37&gt;$G37,3,IF($E37=$G37,1,0)))</f>
        <v>0</v>
      </c>
      <c r="O37" s="146"/>
      <c r="P37" s="146">
        <f>IF($G37="",0,IF($E37&gt;$G37,0,IF($E37=$G37,1,3)))</f>
        <v>0</v>
      </c>
      <c r="Q37" s="146"/>
      <c r="R37" s="146">
        <f>E37</f>
        <v>0</v>
      </c>
      <c r="S37" s="146"/>
      <c r="T37" s="146">
        <f>G37</f>
        <v>0</v>
      </c>
      <c r="U37" s="146"/>
      <c r="V37" s="146">
        <f>G37</f>
        <v>0</v>
      </c>
      <c r="W37" s="146"/>
      <c r="X37" s="146">
        <f>E37</f>
        <v>0</v>
      </c>
      <c r="Y37" s="146"/>
      <c r="Z37" s="146">
        <f>P40</f>
        <v>0</v>
      </c>
      <c r="AA37" s="146">
        <f>T40</f>
        <v>0</v>
      </c>
      <c r="AB37" s="146">
        <f>X40</f>
        <v>0</v>
      </c>
      <c r="AC37" s="146">
        <f>AA37-AB37</f>
        <v>0</v>
      </c>
      <c r="AD37" s="146">
        <f>IF(Z37&gt;Z34,-1,0)</f>
        <v>0</v>
      </c>
      <c r="AE37" s="146">
        <f>IF(Z37&gt;Z35,-1,0)</f>
        <v>0</v>
      </c>
      <c r="AF37" s="146">
        <f>IF(Z37&gt;Z36,-1,0)</f>
        <v>0</v>
      </c>
      <c r="AG37" s="146">
        <f>10000-(AJ37*1000+AM37*100+AK37*10)</f>
        <v>10000</v>
      </c>
      <c r="AH37" s="153">
        <f>RANK(AG37,AG34:AG37,1)</f>
        <v>1</v>
      </c>
      <c r="AI37" s="146" t="str">
        <f>H35</f>
        <v>Japan</v>
      </c>
      <c r="AJ37" s="146">
        <f t="shared" si="14"/>
        <v>0</v>
      </c>
      <c r="AK37" s="146">
        <f t="shared" si="15"/>
        <v>0</v>
      </c>
      <c r="AL37" s="146">
        <f t="shared" si="16"/>
        <v>0</v>
      </c>
      <c r="AM37" s="146">
        <f>AK37-AL37</f>
        <v>0</v>
      </c>
      <c r="AN37" s="156">
        <f>IF(AG34=AG37,IF(E38&gt;G38,AG34-0.1,AG34),AG34)</f>
        <v>10000</v>
      </c>
      <c r="AO37" s="156">
        <f>IF(AG35=AG37,IF(E37&gt;G37,AG35-0.1,AG35),AG35)</f>
        <v>10000</v>
      </c>
      <c r="AP37" s="156">
        <f>IF(AG36=AG37,IF(E35&gt;G35,AG36-0.1,AG36),AG36)</f>
        <v>10000</v>
      </c>
      <c r="AQ37" s="156"/>
      <c r="AR37" s="156">
        <f>AQ38</f>
        <v>30000</v>
      </c>
      <c r="AS37" s="153">
        <f>RANK(AR37,AR34:AR37,1)</f>
        <v>1</v>
      </c>
      <c r="AT37" s="146" t="str">
        <f t="shared" si="17"/>
        <v>Japan</v>
      </c>
      <c r="AU37" s="146">
        <f t="shared" si="18"/>
        <v>0</v>
      </c>
      <c r="AV37" s="146">
        <f t="shared" si="19"/>
        <v>0</v>
      </c>
      <c r="AW37" s="146">
        <f t="shared" si="20"/>
        <v>0</v>
      </c>
      <c r="AX37" s="146"/>
      <c r="AY37" s="146"/>
      <c r="AZ37" s="146"/>
      <c r="BA37" s="63">
        <v>4</v>
      </c>
      <c r="BB37" s="64" t="e">
        <f>VLOOKUP(4,AS34:AT37,2,FALSE)</f>
        <v>#N/A</v>
      </c>
      <c r="BC37" s="65"/>
      <c r="BD37" s="66" t="e">
        <f>VLOOKUP(4,AS34:AW37,3,FALSE)</f>
        <v>#N/A</v>
      </c>
      <c r="BE37" s="66" t="e">
        <f>VLOOKUP(4,AS34:AW37,4,FALSE)</f>
        <v>#N/A</v>
      </c>
      <c r="BF37" s="155" t="s">
        <v>12</v>
      </c>
      <c r="BG37" s="66" t="e">
        <f>VLOOKUP(4,AS34:AW37,5,FALSE)</f>
        <v>#N/A</v>
      </c>
      <c r="BH37" s="146"/>
      <c r="BI37" s="147"/>
      <c r="BJ37" s="147">
        <f>IF(E37&gt;G37,IF(#REF!&gt;#REF!,#REF!,0),0)</f>
        <v>0</v>
      </c>
      <c r="BK37" s="147" t="e">
        <f>IF(E37=G37,IF(#REF!=#REF!,#REF!,0),0)</f>
        <v>#REF!</v>
      </c>
      <c r="BL37" s="147">
        <f>IF(E37&lt;G37,IF(#REF!&lt;#REF!,#REF!,0),0)</f>
        <v>0</v>
      </c>
      <c r="BM37" s="147" t="e">
        <f>IF(E37=#REF!,IF(G37=#REF!,#REF!,0),0)</f>
        <v>#REF!</v>
      </c>
      <c r="BN37" s="147" t="e">
        <f>IF(E37=#REF!,#REF!,0)</f>
        <v>#REF!</v>
      </c>
      <c r="BO37" s="147" t="e">
        <f>IF(G37=#REF!,#REF!,0)</f>
        <v>#REF!</v>
      </c>
      <c r="BP37" s="147"/>
      <c r="BQ37" s="56"/>
      <c r="BR37" s="5" t="s">
        <v>120</v>
      </c>
      <c r="BS37" s="24" t="str">
        <f>IF(G61="","",BB57)</f>
        <v/>
      </c>
      <c r="BT37" s="26"/>
      <c r="BU37" s="62"/>
      <c r="BV37" s="146"/>
      <c r="BW37" s="62"/>
      <c r="BX37" s="146"/>
      <c r="BY37" s="146"/>
      <c r="BZ37" s="146"/>
      <c r="CA37" s="146"/>
      <c r="CB37" s="146"/>
      <c r="CC37" s="146"/>
      <c r="CD37" s="146"/>
      <c r="CE37" s="146"/>
      <c r="CF37" s="146"/>
      <c r="CG37" s="146"/>
      <c r="CH37" s="146"/>
      <c r="CI37" s="146"/>
      <c r="CJ37" s="146"/>
      <c r="CK37" s="146"/>
      <c r="CL37" s="146"/>
      <c r="CM37" s="146"/>
      <c r="CN37" s="146"/>
      <c r="CO37" s="146"/>
      <c r="CP37" s="146"/>
      <c r="CQ37" s="146"/>
      <c r="CR37" s="146"/>
      <c r="CS37" s="146"/>
      <c r="CT37" s="146"/>
      <c r="CU37" s="146"/>
      <c r="CV37" s="148"/>
    </row>
    <row r="38" spans="1:100" ht="18.75" customHeight="1" thickBot="1">
      <c r="A38" s="56"/>
      <c r="B38" s="146"/>
      <c r="C38" s="13" t="str">
        <f>C34</f>
        <v>Kolumbien</v>
      </c>
      <c r="D38" s="22"/>
      <c r="E38" s="62"/>
      <c r="F38" s="155"/>
      <c r="G38" s="62"/>
      <c r="H38" s="13" t="str">
        <f>H35</f>
        <v>Japan</v>
      </c>
      <c r="I38" s="22"/>
      <c r="J38" s="146"/>
      <c r="K38" s="146" t="s">
        <v>75</v>
      </c>
      <c r="L38" s="146">
        <f t="shared" si="13"/>
        <v>0</v>
      </c>
      <c r="M38" s="146">
        <f>IF($E38="",0,IF($E38&gt;$G38,3,IF($E38=G38,1,0)))</f>
        <v>0</v>
      </c>
      <c r="N38" s="146"/>
      <c r="O38" s="146"/>
      <c r="P38" s="146">
        <f>IF($G38="",0,IF($E38&gt;$G38,0,IF($E38=$G38,1,3)))</f>
        <v>0</v>
      </c>
      <c r="Q38" s="146">
        <f>E38</f>
        <v>0</v>
      </c>
      <c r="R38" s="146"/>
      <c r="S38" s="146"/>
      <c r="T38" s="146">
        <f>G38</f>
        <v>0</v>
      </c>
      <c r="U38" s="146">
        <f>G38</f>
        <v>0</v>
      </c>
      <c r="V38" s="146"/>
      <c r="W38" s="146"/>
      <c r="X38" s="146">
        <f>E38</f>
        <v>0</v>
      </c>
      <c r="Y38" s="146"/>
      <c r="Z38" s="146"/>
      <c r="AA38" s="146"/>
      <c r="AB38" s="146"/>
      <c r="AC38" s="146"/>
      <c r="AD38" s="146"/>
      <c r="AE38" s="146"/>
      <c r="AF38" s="146"/>
      <c r="AG38" s="146"/>
      <c r="AH38" s="146"/>
      <c r="AI38" s="146"/>
      <c r="AJ38" s="146"/>
      <c r="AK38" s="146"/>
      <c r="AL38" s="146"/>
      <c r="AM38" s="146"/>
      <c r="AN38" s="156">
        <f>SUM(AN34:AN37)</f>
        <v>30000</v>
      </c>
      <c r="AO38" s="156">
        <f>SUM(AO34:AO37)</f>
        <v>30000</v>
      </c>
      <c r="AP38" s="156">
        <f>SUM(AP34:AP37)</f>
        <v>30000</v>
      </c>
      <c r="AQ38" s="156">
        <f>SUM(AQ34:AQ37)</f>
        <v>30000</v>
      </c>
      <c r="AR38" s="15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  <c r="BI38" s="146"/>
      <c r="BJ38" s="147">
        <f>IF(E38&gt;G38,IF(#REF!&gt;#REF!,#REF!,0),0)</f>
        <v>0</v>
      </c>
      <c r="BK38" s="147" t="e">
        <f>IF(E38=G38,IF(#REF!=#REF!,#REF!,0),0)</f>
        <v>#REF!</v>
      </c>
      <c r="BL38" s="147">
        <f>IF(E38&lt;G38,IF(#REF!&lt;#REF!,#REF!,0),0)</f>
        <v>0</v>
      </c>
      <c r="BM38" s="147" t="e">
        <f>IF(E38=#REF!,IF(G38=#REF!,#REF!,0),0)</f>
        <v>#REF!</v>
      </c>
      <c r="BN38" s="147" t="e">
        <f>IF(E38=#REF!,#REF!,0)</f>
        <v>#REF!</v>
      </c>
      <c r="BO38" s="147" t="e">
        <f>IF(G38=#REF!,#REF!,0)</f>
        <v>#REF!</v>
      </c>
      <c r="BP38" s="146"/>
      <c r="BQ38" s="56"/>
      <c r="BR38" s="146"/>
      <c r="BS38" s="146"/>
      <c r="BT38" s="146"/>
      <c r="BU38" s="146"/>
      <c r="BV38" s="146"/>
      <c r="BW38" s="146"/>
      <c r="BX38" s="146"/>
      <c r="BY38" s="27">
        <v>55</v>
      </c>
      <c r="BZ38" s="24" t="str">
        <f>IF(BW36="",IF(BU36&gt;BU37,BS36,BS37),IF(BW36&gt;BW37,BS36,BS37))</f>
        <v/>
      </c>
      <c r="CA38" s="26"/>
      <c r="CB38" s="62"/>
      <c r="CC38" s="146"/>
      <c r="CD38" s="62"/>
      <c r="CE38" s="146"/>
      <c r="CF38" s="146"/>
      <c r="CG38" s="146"/>
      <c r="CH38" s="146"/>
      <c r="CI38" s="146"/>
      <c r="CJ38" s="146"/>
      <c r="CK38" s="146"/>
      <c r="CL38" s="146"/>
      <c r="CM38" s="146"/>
      <c r="CN38" s="146"/>
      <c r="CO38" s="146"/>
      <c r="CP38" s="146"/>
      <c r="CQ38" s="146"/>
      <c r="CR38" s="146"/>
      <c r="CS38" s="146"/>
      <c r="CT38" s="146"/>
      <c r="CU38" s="146"/>
      <c r="CV38" s="148"/>
    </row>
    <row r="39" spans="1:100" ht="18.75" customHeight="1" thickBot="1">
      <c r="A39" s="56"/>
      <c r="B39" s="146"/>
      <c r="C39" s="129" t="s">
        <v>37</v>
      </c>
      <c r="D39" s="23"/>
      <c r="E39" s="62"/>
      <c r="F39" s="155"/>
      <c r="G39" s="62"/>
      <c r="H39" s="9" t="str">
        <f>C35</f>
        <v>Elfenbeinküste</v>
      </c>
      <c r="I39" s="23"/>
      <c r="J39" s="146"/>
      <c r="K39" s="146" t="s">
        <v>75</v>
      </c>
      <c r="L39" s="146">
        <f t="shared" si="13"/>
        <v>0</v>
      </c>
      <c r="M39" s="146"/>
      <c r="N39" s="146">
        <f>IF($E39="",0,IF($E39&gt;$G39,3,IF($E39=$G39,1,0)))</f>
        <v>0</v>
      </c>
      <c r="O39" s="146">
        <f>IF($G39="",0,IF($E39&gt;$G39,0,IF($E39=$G39,1,3)))</f>
        <v>0</v>
      </c>
      <c r="P39" s="146"/>
      <c r="Q39" s="146"/>
      <c r="R39" s="146">
        <f>E39</f>
        <v>0</v>
      </c>
      <c r="S39" s="146">
        <f>G39</f>
        <v>0</v>
      </c>
      <c r="T39" s="146"/>
      <c r="U39" s="146"/>
      <c r="V39" s="146">
        <f>G39</f>
        <v>0</v>
      </c>
      <c r="W39" s="146">
        <f>E39</f>
        <v>0</v>
      </c>
      <c r="X39" s="146"/>
      <c r="Y39" s="146"/>
      <c r="Z39" s="146" t="s">
        <v>30</v>
      </c>
      <c r="AA39" s="146"/>
      <c r="AB39" s="146"/>
      <c r="AC39" s="146"/>
      <c r="AD39" s="146"/>
      <c r="AE39" s="146"/>
      <c r="AF39" s="146"/>
      <c r="AG39" s="146" t="b">
        <f>OR(AG34=AG35,AG34=AG36,AG34=AG37,AG35=AG36,AG35=AG37,AG36=AG37)</f>
        <v>1</v>
      </c>
      <c r="AH39" s="146"/>
      <c r="AI39" s="146"/>
      <c r="AJ39" s="146"/>
      <c r="AK39" s="146"/>
      <c r="AL39" s="146"/>
      <c r="AM39" s="146"/>
      <c r="AN39" s="146"/>
      <c r="AO39" s="146" t="s">
        <v>34</v>
      </c>
      <c r="AP39" s="146"/>
      <c r="AQ39" s="146"/>
      <c r="AR39" s="146" t="b">
        <f>OR(AR34=AR35,AR34=AR36,AR34=AR37,AR35=AR36,AR35=AR37,AR36=AR37)</f>
        <v>1</v>
      </c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  <c r="BI39" s="146"/>
      <c r="BJ39" s="147">
        <f>IF(E39&gt;G39,IF(#REF!&gt;#REF!,#REF!,0),0)</f>
        <v>0</v>
      </c>
      <c r="BK39" s="147" t="e">
        <f>IF(E39=G39,IF(#REF!=#REF!,#REF!,0),0)</f>
        <v>#REF!</v>
      </c>
      <c r="BL39" s="147">
        <f>IF(E39&lt;G39,IF(#REF!&lt;#REF!,#REF!,0),0)</f>
        <v>0</v>
      </c>
      <c r="BM39" s="147" t="e">
        <f>IF(E39=#REF!,IF(G39=#REF!,#REF!,0),0)</f>
        <v>#REF!</v>
      </c>
      <c r="BN39" s="147" t="e">
        <f>IF(E39=#REF!,#REF!,0)</f>
        <v>#REF!</v>
      </c>
      <c r="BO39" s="147" t="e">
        <f>IF(G39=#REF!,#REF!,0)</f>
        <v>#REF!</v>
      </c>
      <c r="BP39" s="146"/>
      <c r="BQ39" s="56"/>
      <c r="BR39" s="146"/>
      <c r="BS39" s="146"/>
      <c r="BT39" s="146"/>
      <c r="BU39" s="146"/>
      <c r="BV39" s="146"/>
      <c r="BW39" s="146"/>
      <c r="BX39" s="146"/>
      <c r="BY39" s="27">
        <v>56</v>
      </c>
      <c r="BZ39" s="24" t="str">
        <f>IF(BW40="",IF(BU40&gt;BU41,BS40,BS41),IF(BW40&gt;BW41,BS40,BS41))</f>
        <v/>
      </c>
      <c r="CA39" s="26"/>
      <c r="CB39" s="62"/>
      <c r="CC39" s="146"/>
      <c r="CD39" s="62"/>
      <c r="CE39" s="146"/>
      <c r="CF39" s="146"/>
      <c r="CG39" s="146"/>
      <c r="CH39" s="146"/>
      <c r="CI39" s="146"/>
      <c r="CJ39" s="146"/>
      <c r="CK39" s="146"/>
      <c r="CL39" s="146"/>
      <c r="CM39" s="146"/>
      <c r="CN39" s="146"/>
      <c r="CO39" s="146"/>
      <c r="CP39" s="146"/>
      <c r="CQ39" s="146"/>
      <c r="CR39" s="146"/>
      <c r="CS39" s="146"/>
      <c r="CT39" s="146"/>
      <c r="CU39" s="146"/>
      <c r="CV39" s="148"/>
    </row>
    <row r="40" spans="1:100" ht="18.75" customHeight="1" thickBot="1">
      <c r="A40" s="56"/>
      <c r="B40" s="146"/>
      <c r="C40" s="157"/>
      <c r="D40" s="146"/>
      <c r="E40" s="147"/>
      <c r="F40" s="146"/>
      <c r="G40" s="147"/>
      <c r="H40" s="146"/>
      <c r="I40" s="146"/>
      <c r="J40" s="146"/>
      <c r="K40" s="146"/>
      <c r="L40" s="146"/>
      <c r="M40" s="146">
        <f t="shared" ref="M40:X40" si="21">SUM(M34:M39)</f>
        <v>0</v>
      </c>
      <c r="N40" s="146">
        <f t="shared" si="21"/>
        <v>0</v>
      </c>
      <c r="O40" s="146">
        <f t="shared" si="21"/>
        <v>0</v>
      </c>
      <c r="P40" s="146">
        <f t="shared" si="21"/>
        <v>0</v>
      </c>
      <c r="Q40" s="146">
        <f t="shared" si="21"/>
        <v>0</v>
      </c>
      <c r="R40" s="146">
        <f t="shared" si="21"/>
        <v>0</v>
      </c>
      <c r="S40" s="146">
        <f t="shared" si="21"/>
        <v>0</v>
      </c>
      <c r="T40" s="146">
        <f t="shared" si="21"/>
        <v>0</v>
      </c>
      <c r="U40" s="146">
        <f t="shared" si="21"/>
        <v>0</v>
      </c>
      <c r="V40" s="146">
        <f t="shared" si="21"/>
        <v>0</v>
      </c>
      <c r="W40" s="146">
        <f t="shared" si="21"/>
        <v>0</v>
      </c>
      <c r="X40" s="146">
        <f t="shared" si="21"/>
        <v>0</v>
      </c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  <c r="BI40" s="146"/>
      <c r="BJ40" s="146"/>
      <c r="BK40" s="146"/>
      <c r="BL40" s="146"/>
      <c r="BM40" s="146"/>
      <c r="BN40" s="146"/>
      <c r="BO40" s="146"/>
      <c r="BP40" s="146"/>
      <c r="BQ40" s="56"/>
      <c r="BR40" s="35" t="s">
        <v>121</v>
      </c>
      <c r="BS40" s="24" t="str">
        <f>IF(G94="","",BB89)</f>
        <v/>
      </c>
      <c r="BT40" s="26"/>
      <c r="BU40" s="62"/>
      <c r="BV40" s="146"/>
      <c r="BW40" s="62"/>
      <c r="BX40" s="146"/>
      <c r="BY40" s="146"/>
      <c r="BZ40" s="146"/>
      <c r="CA40" s="146"/>
      <c r="CB40" s="146"/>
      <c r="CC40" s="146"/>
      <c r="CD40" s="146"/>
      <c r="CE40" s="146"/>
      <c r="CF40" s="146"/>
      <c r="CG40" s="146"/>
      <c r="CH40" s="146"/>
      <c r="CI40" s="146"/>
      <c r="CJ40" s="146"/>
      <c r="CK40" s="146"/>
      <c r="CL40" s="146"/>
      <c r="CM40" s="146"/>
      <c r="CN40" s="146"/>
      <c r="CO40" s="146"/>
      <c r="CP40" s="146"/>
      <c r="CQ40" s="146"/>
      <c r="CR40" s="146"/>
      <c r="CS40" s="146"/>
      <c r="CT40" s="146"/>
      <c r="CU40" s="146"/>
      <c r="CV40" s="148"/>
    </row>
    <row r="41" spans="1:100" ht="18.75" customHeight="1" thickBot="1">
      <c r="A41" s="56"/>
      <c r="B41" s="146"/>
      <c r="C41" s="146"/>
      <c r="D41" s="146"/>
      <c r="E41" s="147"/>
      <c r="F41" s="146"/>
      <c r="G41" s="147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  <c r="BI41" s="146"/>
      <c r="BJ41" s="146"/>
      <c r="BK41" s="146"/>
      <c r="BL41" s="146"/>
      <c r="BM41" s="146"/>
      <c r="BN41" s="146"/>
      <c r="BO41" s="146"/>
      <c r="BP41" s="146"/>
      <c r="BQ41" s="56"/>
      <c r="BR41" s="18" t="s">
        <v>122</v>
      </c>
      <c r="BS41" s="24" t="str">
        <f>IF(G83="","",BB79)</f>
        <v/>
      </c>
      <c r="BT41" s="26"/>
      <c r="BU41" s="62"/>
      <c r="BV41" s="146"/>
      <c r="BW41" s="62"/>
      <c r="BX41" s="146"/>
      <c r="BY41" s="146"/>
      <c r="BZ41" s="146"/>
      <c r="CA41" s="146"/>
      <c r="CB41" s="146"/>
      <c r="CC41" s="146"/>
      <c r="CD41" s="146"/>
      <c r="CE41" s="146"/>
      <c r="CF41" s="146"/>
      <c r="CG41" s="146"/>
      <c r="CH41" s="146"/>
      <c r="CI41" s="146"/>
      <c r="CJ41" s="146"/>
      <c r="CK41" s="146"/>
      <c r="CL41" s="146"/>
      <c r="CM41" s="146"/>
      <c r="CN41" s="146"/>
      <c r="CO41" s="146"/>
      <c r="CP41" s="146"/>
      <c r="CQ41" s="146"/>
      <c r="CR41" s="146"/>
      <c r="CS41" s="146"/>
      <c r="CT41" s="146"/>
      <c r="CU41" s="146"/>
      <c r="CV41" s="148"/>
    </row>
    <row r="42" spans="1:100" ht="18.75" customHeight="1" thickBot="1">
      <c r="A42" s="56"/>
      <c r="B42" s="146"/>
      <c r="C42" s="152"/>
      <c r="D42" s="146"/>
      <c r="E42" s="147"/>
      <c r="F42" s="146"/>
      <c r="G42" s="147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52"/>
      <c r="BC42" s="146"/>
      <c r="BD42" s="153"/>
      <c r="BE42" s="146"/>
      <c r="BF42" s="150"/>
      <c r="BG42" s="146"/>
      <c r="BH42" s="146"/>
      <c r="BI42" s="146"/>
      <c r="BJ42" s="146"/>
      <c r="BK42" s="146"/>
      <c r="BL42" s="146"/>
      <c r="BM42" s="146"/>
      <c r="BN42" s="146"/>
      <c r="BO42" s="146"/>
      <c r="BP42" s="146"/>
      <c r="BQ42" s="56"/>
      <c r="BR42" s="160"/>
      <c r="BS42" s="146"/>
      <c r="BT42" s="146"/>
      <c r="BU42" s="146"/>
      <c r="BV42" s="146"/>
      <c r="BW42" s="146"/>
      <c r="BX42" s="146"/>
      <c r="BY42" s="146"/>
      <c r="BZ42" s="146"/>
      <c r="CA42" s="146"/>
      <c r="CB42" s="146"/>
      <c r="CC42" s="146"/>
      <c r="CD42" s="146"/>
      <c r="CE42" s="146"/>
      <c r="CF42" s="146"/>
      <c r="CG42" s="146"/>
      <c r="CH42" s="146"/>
      <c r="CI42" s="146"/>
      <c r="CJ42" s="146"/>
      <c r="CK42" s="146"/>
      <c r="CL42" s="146"/>
      <c r="CM42" s="146"/>
      <c r="CN42" s="146"/>
      <c r="CO42" s="146"/>
      <c r="CP42" s="146"/>
      <c r="CQ42" s="146"/>
      <c r="CR42" s="146"/>
      <c r="CS42" s="146"/>
      <c r="CT42" s="146"/>
      <c r="CU42" s="146"/>
      <c r="CV42" s="148"/>
    </row>
    <row r="43" spans="1:100" ht="18.75" customHeight="1">
      <c r="A43" s="56"/>
      <c r="B43" s="146"/>
      <c r="C43" s="151" t="s">
        <v>67</v>
      </c>
      <c r="D43" s="146"/>
      <c r="E43" s="147"/>
      <c r="F43" s="146"/>
      <c r="G43" s="147"/>
      <c r="H43" s="146"/>
      <c r="I43" s="146"/>
      <c r="J43" s="146"/>
      <c r="K43" s="146"/>
      <c r="L43" s="146"/>
      <c r="M43" s="146" t="s">
        <v>4</v>
      </c>
      <c r="N43" s="146"/>
      <c r="O43" s="146"/>
      <c r="P43" s="146"/>
      <c r="Q43" s="146" t="s">
        <v>6</v>
      </c>
      <c r="R43" s="146"/>
      <c r="S43" s="146"/>
      <c r="T43" s="146"/>
      <c r="U43" s="146" t="s">
        <v>7</v>
      </c>
      <c r="V43" s="146"/>
      <c r="W43" s="146"/>
      <c r="X43" s="146"/>
      <c r="Y43" s="146"/>
      <c r="Z43" s="146" t="s">
        <v>4</v>
      </c>
      <c r="AA43" s="146" t="s">
        <v>5</v>
      </c>
      <c r="AB43" s="146"/>
      <c r="AC43" s="146"/>
      <c r="AD43" s="146" t="s">
        <v>9</v>
      </c>
      <c r="AE43" s="146"/>
      <c r="AF43" s="146"/>
      <c r="AG43" s="146"/>
      <c r="AH43" s="146" t="s">
        <v>32</v>
      </c>
      <c r="AI43" s="146"/>
      <c r="AJ43" s="146"/>
      <c r="AK43" s="146"/>
      <c r="AL43" s="146"/>
      <c r="AM43" s="146"/>
      <c r="AN43" s="146" t="s">
        <v>35</v>
      </c>
      <c r="AO43" s="146"/>
      <c r="AP43" s="146"/>
      <c r="AQ43" s="146"/>
      <c r="AR43" s="146"/>
      <c r="AS43" s="146" t="s">
        <v>33</v>
      </c>
      <c r="AT43" s="146"/>
      <c r="AU43" s="146"/>
      <c r="AV43" s="146"/>
      <c r="AW43" s="146"/>
      <c r="AX43" s="146"/>
      <c r="AY43" s="146"/>
      <c r="AZ43" s="146"/>
      <c r="BA43" s="146"/>
      <c r="BB43" s="152" t="s">
        <v>10</v>
      </c>
      <c r="BC43" s="146"/>
      <c r="BD43" s="153" t="s">
        <v>4</v>
      </c>
      <c r="BE43" s="146"/>
      <c r="BF43" s="150" t="s">
        <v>5</v>
      </c>
      <c r="BG43" s="146"/>
      <c r="BH43" s="146"/>
      <c r="BI43" s="147"/>
      <c r="BJ43" s="146"/>
      <c r="BK43" s="146"/>
      <c r="BL43" s="146"/>
      <c r="BM43" s="146"/>
      <c r="BN43" s="146"/>
      <c r="BO43" s="146"/>
      <c r="BP43" s="147"/>
      <c r="BQ43" s="165"/>
      <c r="BR43" s="166"/>
      <c r="BS43" s="166"/>
      <c r="BT43" s="166"/>
      <c r="BU43" s="166"/>
      <c r="BV43" s="166"/>
      <c r="BW43" s="166"/>
      <c r="BX43" s="166"/>
      <c r="BY43" s="166"/>
      <c r="BZ43" s="166"/>
      <c r="CA43" s="166"/>
      <c r="CB43" s="166"/>
      <c r="CC43" s="166"/>
      <c r="CD43" s="166"/>
      <c r="CE43" s="166"/>
      <c r="CF43" s="166"/>
      <c r="CG43" s="166"/>
      <c r="CH43" s="166"/>
      <c r="CI43" s="166"/>
      <c r="CJ43" s="166"/>
      <c r="CK43" s="166"/>
      <c r="CL43" s="166"/>
      <c r="CM43" s="166"/>
      <c r="CN43" s="166"/>
      <c r="CO43" s="166"/>
      <c r="CP43" s="166"/>
      <c r="CQ43" s="166"/>
      <c r="CR43" s="166"/>
      <c r="CS43" s="166"/>
      <c r="CT43" s="166"/>
      <c r="CU43" s="166"/>
      <c r="CV43" s="167"/>
    </row>
    <row r="44" spans="1:100" ht="18.75" customHeight="1" thickBot="1">
      <c r="A44" s="56"/>
      <c r="B44" s="146"/>
      <c r="C44" s="146"/>
      <c r="D44" s="146"/>
      <c r="E44" s="147"/>
      <c r="F44" s="146"/>
      <c r="G44" s="147"/>
      <c r="H44" s="146"/>
      <c r="I44" s="146"/>
      <c r="J44" s="146"/>
      <c r="K44" s="146"/>
      <c r="L44" s="146"/>
      <c r="M44" s="146" t="s">
        <v>0</v>
      </c>
      <c r="N44" s="146" t="s">
        <v>1</v>
      </c>
      <c r="O44" s="146" t="s">
        <v>2</v>
      </c>
      <c r="P44" s="146" t="s">
        <v>3</v>
      </c>
      <c r="Q44" s="146" t="s">
        <v>0</v>
      </c>
      <c r="R44" s="146" t="s">
        <v>1</v>
      </c>
      <c r="S44" s="146" t="s">
        <v>2</v>
      </c>
      <c r="T44" s="146" t="s">
        <v>3</v>
      </c>
      <c r="U44" s="146" t="s">
        <v>0</v>
      </c>
      <c r="V44" s="146" t="s">
        <v>1</v>
      </c>
      <c r="W44" s="146" t="s">
        <v>2</v>
      </c>
      <c r="X44" s="146" t="s">
        <v>3</v>
      </c>
      <c r="Y44" s="146"/>
      <c r="Z44" s="146" t="s">
        <v>8</v>
      </c>
      <c r="AA44" s="146"/>
      <c r="AB44" s="146"/>
      <c r="AC44" s="146"/>
      <c r="AD44" s="146"/>
      <c r="AE44" s="146"/>
      <c r="AF44" s="146"/>
      <c r="AG44" s="146"/>
      <c r="AH44" s="146" t="s">
        <v>31</v>
      </c>
      <c r="AI44" s="146"/>
      <c r="AJ44" s="146"/>
      <c r="AK44" s="146"/>
      <c r="AL44" s="146"/>
      <c r="AM44" s="146"/>
      <c r="AN44" s="146" t="str">
        <f>AI45</f>
        <v>Uruguay</v>
      </c>
      <c r="AO44" s="146" t="str">
        <f>AI46</f>
        <v>Costa Rica</v>
      </c>
      <c r="AP44" s="146" t="str">
        <f>AI47</f>
        <v>England</v>
      </c>
      <c r="AQ44" s="146" t="str">
        <f>AI48</f>
        <v>Italien</v>
      </c>
      <c r="AR44" s="146"/>
      <c r="AS44" s="146" t="s">
        <v>31</v>
      </c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  <c r="BI44" s="147"/>
      <c r="BJ44" s="147"/>
      <c r="BK44" s="147"/>
      <c r="BL44" s="147"/>
      <c r="BM44" s="147"/>
      <c r="BN44" s="147"/>
      <c r="BO44" s="147"/>
      <c r="BP44" s="147"/>
      <c r="BQ44" s="168"/>
      <c r="BR44" s="169"/>
      <c r="BS44" s="170" t="s">
        <v>153</v>
      </c>
      <c r="BT44" s="169"/>
      <c r="BU44" s="171"/>
      <c r="BV44" s="169"/>
      <c r="BW44" s="171"/>
      <c r="BX44" s="169"/>
      <c r="BY44" s="169"/>
      <c r="BZ44" s="169"/>
      <c r="CA44" s="169"/>
      <c r="CB44" s="172"/>
      <c r="CC44" s="172"/>
      <c r="CD44" s="172"/>
      <c r="CE44" s="172"/>
      <c r="CF44" s="172"/>
      <c r="CG44" s="172"/>
      <c r="CH44" s="172"/>
      <c r="CI44" s="172"/>
      <c r="CJ44" s="172"/>
      <c r="CK44" s="172"/>
      <c r="CL44" s="172"/>
      <c r="CM44" s="172"/>
      <c r="CN44" s="172"/>
      <c r="CO44" s="172"/>
      <c r="CP44" s="172"/>
      <c r="CQ44" s="172"/>
      <c r="CR44" s="172"/>
      <c r="CS44" s="172"/>
      <c r="CT44" s="172"/>
      <c r="CU44" s="172"/>
      <c r="CV44" s="173"/>
    </row>
    <row r="45" spans="1:100" ht="18.75" customHeight="1" thickBot="1">
      <c r="A45" s="56"/>
      <c r="B45" s="146"/>
      <c r="C45" s="130" t="s">
        <v>50</v>
      </c>
      <c r="D45" s="49"/>
      <c r="E45" s="62"/>
      <c r="F45" s="155"/>
      <c r="G45" s="62"/>
      <c r="H45" s="130" t="s">
        <v>145</v>
      </c>
      <c r="I45" s="49"/>
      <c r="J45" s="146"/>
      <c r="K45" s="146" t="s">
        <v>78</v>
      </c>
      <c r="L45" s="146">
        <f t="shared" ref="L45:L50" si="22">IF(E45-G45&gt;0,1,IF(G45=E45,0,-1))</f>
        <v>0</v>
      </c>
      <c r="M45" s="146">
        <f>IF($E45="",0,IF($E45&gt;$G45,3,IF($E45=G45,1,0)))</f>
        <v>0</v>
      </c>
      <c r="N45" s="146">
        <f>IF($G45="",0,IF($E45&gt;$G45,0,IF($E45=G45,1,3)))</f>
        <v>0</v>
      </c>
      <c r="O45" s="146"/>
      <c r="P45" s="146"/>
      <c r="Q45" s="146">
        <f>E45</f>
        <v>0</v>
      </c>
      <c r="R45" s="146">
        <f>G45</f>
        <v>0</v>
      </c>
      <c r="S45" s="146"/>
      <c r="T45" s="146"/>
      <c r="U45" s="146">
        <f>G45</f>
        <v>0</v>
      </c>
      <c r="V45" s="146">
        <f>E45</f>
        <v>0</v>
      </c>
      <c r="W45" s="146"/>
      <c r="X45" s="146"/>
      <c r="Y45" s="146"/>
      <c r="Z45" s="146">
        <f>M51</f>
        <v>0</v>
      </c>
      <c r="AA45" s="146">
        <f>Q51</f>
        <v>0</v>
      </c>
      <c r="AB45" s="146">
        <f>U51</f>
        <v>0</v>
      </c>
      <c r="AC45" s="146">
        <f>AA45-AB45</f>
        <v>0</v>
      </c>
      <c r="AD45" s="146">
        <f>IF(Z45&gt;Z46,-1,0)</f>
        <v>0</v>
      </c>
      <c r="AE45" s="146">
        <f>IF(Z45&gt;Z47,-1,0)</f>
        <v>0</v>
      </c>
      <c r="AF45" s="146">
        <f>IF(Z45&gt;Z48,-1,0)</f>
        <v>0</v>
      </c>
      <c r="AG45" s="146">
        <f>10000-(AJ45*1000+AM45*100+AK45*10)</f>
        <v>10000</v>
      </c>
      <c r="AH45" s="153">
        <f>RANK(AG45,AG45:AG48,1)</f>
        <v>1</v>
      </c>
      <c r="AI45" s="146" t="str">
        <f>C45</f>
        <v>Uruguay</v>
      </c>
      <c r="AJ45" s="146">
        <f t="shared" ref="AJ45:AJ48" si="23">Z45</f>
        <v>0</v>
      </c>
      <c r="AK45" s="146">
        <f t="shared" ref="AK45:AK48" si="24">AA45</f>
        <v>0</v>
      </c>
      <c r="AL45" s="146">
        <f t="shared" ref="AL45:AL48" si="25">AB45</f>
        <v>0</v>
      </c>
      <c r="AM45" s="146">
        <f>AK45-AL45</f>
        <v>0</v>
      </c>
      <c r="AN45" s="156"/>
      <c r="AO45" s="156">
        <f>IF(AG46=AG45,IF(G45&gt;E45,AG46-0.1,AG46),AG46)</f>
        <v>10000</v>
      </c>
      <c r="AP45" s="156">
        <f>IF(AG47=AG45,IF(G47&gt;E47,AG47-0.1,AG47),AG47)</f>
        <v>10000</v>
      </c>
      <c r="AQ45" s="156">
        <f>IF(AG48=AG45,IF(G49&gt;E49,AG48-0.1,AG48),AG48)</f>
        <v>10000</v>
      </c>
      <c r="AR45" s="156">
        <f>AN49</f>
        <v>30000</v>
      </c>
      <c r="AS45" s="153">
        <f>RANK(AR45,AR45:AR48,1)</f>
        <v>1</v>
      </c>
      <c r="AT45" s="146" t="str">
        <f t="shared" ref="AT45:AT48" si="26">AI45</f>
        <v>Uruguay</v>
      </c>
      <c r="AU45" s="146">
        <f t="shared" ref="AU45:AU48" si="27">AJ45</f>
        <v>0</v>
      </c>
      <c r="AV45" s="146">
        <f t="shared" ref="AV45:AV48" si="28">AK45</f>
        <v>0</v>
      </c>
      <c r="AW45" s="146">
        <f t="shared" ref="AW45:AW48" si="29">AL45</f>
        <v>0</v>
      </c>
      <c r="AX45" s="146"/>
      <c r="AY45" s="146"/>
      <c r="AZ45" s="146"/>
      <c r="BA45" s="50">
        <v>1</v>
      </c>
      <c r="BB45" s="48" t="str">
        <f>VLOOKUP(1,AS45:AT48,2,FALSE)</f>
        <v>Uruguay</v>
      </c>
      <c r="BC45" s="49"/>
      <c r="BD45" s="51">
        <f>VLOOKUP(1,AS45:AW48,3,FALSE)</f>
        <v>0</v>
      </c>
      <c r="BE45" s="52">
        <f>VLOOKUP(1,AS45:AW48,4,FALSE)</f>
        <v>0</v>
      </c>
      <c r="BF45" s="155" t="s">
        <v>12</v>
      </c>
      <c r="BG45" s="52">
        <f>VLOOKUP(1,AS45:AW48,5,FALSE)</f>
        <v>0</v>
      </c>
      <c r="BH45" s="53" t="s">
        <v>24</v>
      </c>
      <c r="BI45" s="147"/>
      <c r="BJ45" s="147">
        <f>IF(E45&gt;G45,IF(#REF!&gt;#REF!,#REF!,0),0)</f>
        <v>0</v>
      </c>
      <c r="BK45" s="147" t="e">
        <f>IF(E45=G45,IF(#REF!=#REF!,#REF!,0),0)</f>
        <v>#REF!</v>
      </c>
      <c r="BL45" s="147">
        <f>IF(E45&lt;G45,IF(#REF!&lt;#REF!,#REF!,0),0)</f>
        <v>0</v>
      </c>
      <c r="BM45" s="147" t="e">
        <f>IF(E45=#REF!,IF(G45=#REF!,#REF!,0),0)</f>
        <v>#REF!</v>
      </c>
      <c r="BN45" s="147" t="e">
        <f>IF(E45=#REF!,#REF!,0)</f>
        <v>#REF!</v>
      </c>
      <c r="BO45" s="147" t="e">
        <f>IF(G45=#REF!,#REF!,0)</f>
        <v>#REF!</v>
      </c>
      <c r="BP45" s="147"/>
      <c r="BQ45" s="168"/>
      <c r="BR45" s="169"/>
      <c r="BS45" s="169"/>
      <c r="BT45" s="169"/>
      <c r="BU45" s="171"/>
      <c r="BV45" s="169"/>
      <c r="BW45" s="171"/>
      <c r="BX45" s="169"/>
      <c r="BY45" s="169"/>
      <c r="BZ45" s="169"/>
      <c r="CA45" s="169"/>
      <c r="CB45" s="172"/>
      <c r="CC45" s="172"/>
      <c r="CD45" s="172"/>
      <c r="CE45" s="172"/>
      <c r="CF45" s="172"/>
      <c r="CG45" s="172"/>
      <c r="CH45" s="172"/>
      <c r="CI45" s="172"/>
      <c r="CJ45" s="172"/>
      <c r="CK45" s="172"/>
      <c r="CL45" s="172"/>
      <c r="CM45" s="172"/>
      <c r="CN45" s="172"/>
      <c r="CO45" s="172"/>
      <c r="CP45" s="172"/>
      <c r="CQ45" s="172"/>
      <c r="CR45" s="172"/>
      <c r="CS45" s="172"/>
      <c r="CT45" s="172"/>
      <c r="CU45" s="172"/>
      <c r="CV45" s="173"/>
    </row>
    <row r="46" spans="1:100" ht="18.75" customHeight="1" thickBot="1">
      <c r="A46" s="56"/>
      <c r="B46" s="146"/>
      <c r="C46" s="131" t="s">
        <v>68</v>
      </c>
      <c r="D46" s="29"/>
      <c r="E46" s="62"/>
      <c r="F46" s="155"/>
      <c r="G46" s="62"/>
      <c r="H46" s="131" t="s">
        <v>14</v>
      </c>
      <c r="I46" s="29"/>
      <c r="J46" s="146"/>
      <c r="K46" s="146" t="s">
        <v>79</v>
      </c>
      <c r="L46" s="146">
        <f t="shared" si="22"/>
        <v>0</v>
      </c>
      <c r="M46" s="146"/>
      <c r="N46" s="146"/>
      <c r="O46" s="146">
        <f>IF($E46="",0,IF($E46&gt;$G46,3,IF($E46=$G46,1,0)))</f>
        <v>0</v>
      </c>
      <c r="P46" s="146">
        <f>IF($G46="",0,IF($E46&gt;$G46,0,IF($E46=$G46,1,3)))</f>
        <v>0</v>
      </c>
      <c r="Q46" s="146"/>
      <c r="R46" s="146"/>
      <c r="S46" s="146">
        <f>E46</f>
        <v>0</v>
      </c>
      <c r="T46" s="146">
        <f>G46</f>
        <v>0</v>
      </c>
      <c r="U46" s="146"/>
      <c r="V46" s="146"/>
      <c r="W46" s="146">
        <f>G46</f>
        <v>0</v>
      </c>
      <c r="X46" s="146">
        <f>E46</f>
        <v>0</v>
      </c>
      <c r="Y46" s="146"/>
      <c r="Z46" s="146">
        <f>N51</f>
        <v>0</v>
      </c>
      <c r="AA46" s="146">
        <f>R51</f>
        <v>0</v>
      </c>
      <c r="AB46" s="146">
        <f>V51</f>
        <v>0</v>
      </c>
      <c r="AC46" s="146">
        <f>AA46-AB46</f>
        <v>0</v>
      </c>
      <c r="AD46" s="146">
        <f>IF(Z46&gt;Z45,-1,0)</f>
        <v>0</v>
      </c>
      <c r="AE46" s="146">
        <f>IF(Z46&gt;Z47,-1,0)</f>
        <v>0</v>
      </c>
      <c r="AF46" s="146">
        <f>IF(Z46&gt;Z48,-1,0)</f>
        <v>0</v>
      </c>
      <c r="AG46" s="146">
        <f>10000-(AJ46*1000+AM46*100+AK46*10)</f>
        <v>10000</v>
      </c>
      <c r="AH46" s="153">
        <f>RANK(AG46,AG45:AG48,1)</f>
        <v>1</v>
      </c>
      <c r="AI46" s="146" t="str">
        <f>H45</f>
        <v>Costa Rica</v>
      </c>
      <c r="AJ46" s="146">
        <f t="shared" si="23"/>
        <v>0</v>
      </c>
      <c r="AK46" s="146">
        <f t="shared" si="24"/>
        <v>0</v>
      </c>
      <c r="AL46" s="146">
        <f t="shared" si="25"/>
        <v>0</v>
      </c>
      <c r="AM46" s="146">
        <f>AK46-AL46</f>
        <v>0</v>
      </c>
      <c r="AN46" s="156">
        <f>IF(AG45=AG46,IF(E45&gt;G45,AG45-0.1,AG45),AG45)</f>
        <v>10000</v>
      </c>
      <c r="AO46" s="156"/>
      <c r="AP46" s="156">
        <f>IF(AG47=AG46,IF(G50&gt;E50,AG47-0.1,AG47),AG47)</f>
        <v>10000</v>
      </c>
      <c r="AQ46" s="156">
        <f>IF(AG48=AG46,IF(G48&gt;E48,AG48-0.1,AG48),AG48)</f>
        <v>10000</v>
      </c>
      <c r="AR46" s="156">
        <f>AO49</f>
        <v>30000</v>
      </c>
      <c r="AS46" s="153">
        <f>RANK(AR46,AR45:AR48,1)</f>
        <v>1</v>
      </c>
      <c r="AT46" s="146" t="str">
        <f t="shared" si="26"/>
        <v>Costa Rica</v>
      </c>
      <c r="AU46" s="146">
        <f t="shared" si="27"/>
        <v>0</v>
      </c>
      <c r="AV46" s="146">
        <f t="shared" si="28"/>
        <v>0</v>
      </c>
      <c r="AW46" s="146">
        <f t="shared" si="29"/>
        <v>0</v>
      </c>
      <c r="AX46" s="146"/>
      <c r="AY46" s="146"/>
      <c r="AZ46" s="146"/>
      <c r="BA46" s="30">
        <v>2</v>
      </c>
      <c r="BB46" s="28" t="e">
        <f>VLOOKUP(2,AS45:AT48,2,FALSE)</f>
        <v>#N/A</v>
      </c>
      <c r="BC46" s="29"/>
      <c r="BD46" s="31" t="e">
        <f>VLOOKUP(2,AS45:AW48,3,FALSE)</f>
        <v>#N/A</v>
      </c>
      <c r="BE46" s="32" t="e">
        <f>VLOOKUP(2,AS45:AW48,4,FALSE)</f>
        <v>#N/A</v>
      </c>
      <c r="BF46" s="155" t="s">
        <v>12</v>
      </c>
      <c r="BG46" s="32" t="e">
        <f>VLOOKUP(2,AS45:AW48,5,FALSE)</f>
        <v>#N/A</v>
      </c>
      <c r="BH46" s="54" t="s">
        <v>25</v>
      </c>
      <c r="BI46" s="147"/>
      <c r="BJ46" s="147">
        <f>IF(E46&gt;G46,IF(#REF!&gt;#REF!,#REF!,0),0)</f>
        <v>0</v>
      </c>
      <c r="BK46" s="147" t="e">
        <f>IF(E46=G46,IF(#REF!=#REF!,#REF!,0),0)</f>
        <v>#REF!</v>
      </c>
      <c r="BL46" s="147">
        <f>IF(E46&lt;G46,IF(#REF!&lt;#REF!,#REF!,0),0)</f>
        <v>0</v>
      </c>
      <c r="BM46" s="147" t="e">
        <f>IF(E46=#REF!,IF(G46=#REF!,#REF!,0),0)</f>
        <v>#REF!</v>
      </c>
      <c r="BN46" s="147" t="e">
        <f>IF(E46=#REF!,#REF!,0)</f>
        <v>#REF!</v>
      </c>
      <c r="BO46" s="147" t="e">
        <f>IF(G46=#REF!,#REF!,0)</f>
        <v>#REF!</v>
      </c>
      <c r="BP46" s="147"/>
      <c r="BQ46" s="168"/>
      <c r="BR46" s="169"/>
      <c r="BS46" s="174" t="s">
        <v>38</v>
      </c>
      <c r="BT46" s="169"/>
      <c r="BU46" s="171"/>
      <c r="BV46" s="169"/>
      <c r="BW46" s="171"/>
      <c r="BX46" s="169"/>
      <c r="BY46" s="169"/>
      <c r="BZ46" s="169"/>
      <c r="CA46" s="169"/>
      <c r="CB46" s="172"/>
      <c r="CC46" s="172"/>
      <c r="CD46" s="172"/>
      <c r="CE46" s="172"/>
      <c r="CF46" s="172"/>
      <c r="CG46" s="172"/>
      <c r="CH46" s="172"/>
      <c r="CI46" s="172"/>
      <c r="CJ46" s="174"/>
      <c r="CK46" s="169"/>
      <c r="CL46" s="171"/>
      <c r="CM46" s="169"/>
      <c r="CN46" s="171"/>
      <c r="CO46" s="169"/>
      <c r="CP46" s="169"/>
      <c r="CQ46" s="169"/>
      <c r="CR46" s="172"/>
      <c r="CS46" s="172"/>
      <c r="CT46" s="172"/>
      <c r="CU46" s="172"/>
      <c r="CV46" s="173"/>
    </row>
    <row r="47" spans="1:100" ht="18.75" customHeight="1" thickBot="1">
      <c r="A47" s="56"/>
      <c r="B47" s="146"/>
      <c r="C47" s="48" t="str">
        <f>C45</f>
        <v>Uruguay</v>
      </c>
      <c r="D47" s="49"/>
      <c r="E47" s="62"/>
      <c r="F47" s="155"/>
      <c r="G47" s="62"/>
      <c r="H47" s="48" t="str">
        <f>C46</f>
        <v>England</v>
      </c>
      <c r="I47" s="49"/>
      <c r="J47" s="146"/>
      <c r="K47" s="146" t="s">
        <v>80</v>
      </c>
      <c r="L47" s="146">
        <f t="shared" si="22"/>
        <v>0</v>
      </c>
      <c r="M47" s="146">
        <f>IF($E47="",0,IF($E47&gt;$G47,3,IF($E47=G47,1,0)))</f>
        <v>0</v>
      </c>
      <c r="N47" s="146"/>
      <c r="O47" s="146">
        <f>IF($G47="",0,IF($E47&gt;$G47,0,IF($E47=$G47,1,3)))</f>
        <v>0</v>
      </c>
      <c r="P47" s="146"/>
      <c r="Q47" s="146">
        <f>E47</f>
        <v>0</v>
      </c>
      <c r="R47" s="146"/>
      <c r="S47" s="146">
        <f>G47</f>
        <v>0</v>
      </c>
      <c r="T47" s="146"/>
      <c r="U47" s="146">
        <f>G47</f>
        <v>0</v>
      </c>
      <c r="V47" s="146"/>
      <c r="W47" s="146">
        <f>E47</f>
        <v>0</v>
      </c>
      <c r="X47" s="146"/>
      <c r="Y47" s="146"/>
      <c r="Z47" s="146">
        <f>O51</f>
        <v>0</v>
      </c>
      <c r="AA47" s="146">
        <f>S51</f>
        <v>0</v>
      </c>
      <c r="AB47" s="146">
        <f>W51</f>
        <v>0</v>
      </c>
      <c r="AC47" s="146">
        <f>AA47-AB47</f>
        <v>0</v>
      </c>
      <c r="AD47" s="146">
        <f>IF(Z47&gt;Z45,-1,0)</f>
        <v>0</v>
      </c>
      <c r="AE47" s="146">
        <f>IF(Z47&gt;Z46,-1,0)</f>
        <v>0</v>
      </c>
      <c r="AF47" s="146">
        <f>IF(Z47&gt;Z48,-1,0)</f>
        <v>0</v>
      </c>
      <c r="AG47" s="146">
        <f>10000-(AJ47*1000+AM47*100+AK47*10)</f>
        <v>10000</v>
      </c>
      <c r="AH47" s="153">
        <f>RANK(AG47,AG45:AG48,1)</f>
        <v>1</v>
      </c>
      <c r="AI47" s="146" t="str">
        <f>C46</f>
        <v>England</v>
      </c>
      <c r="AJ47" s="146">
        <f t="shared" si="23"/>
        <v>0</v>
      </c>
      <c r="AK47" s="146">
        <f t="shared" si="24"/>
        <v>0</v>
      </c>
      <c r="AL47" s="146">
        <f t="shared" si="25"/>
        <v>0</v>
      </c>
      <c r="AM47" s="146">
        <f>AK47-AL47</f>
        <v>0</v>
      </c>
      <c r="AN47" s="156">
        <f>IF(AG45=AG47,IF(E47&gt;G47,AG45-0.1,AG45),AG45)</f>
        <v>10000</v>
      </c>
      <c r="AO47" s="156">
        <f>IF(AG46=AG47,IF(E50&gt;G50,AG46-0.1,AG46),AG46)</f>
        <v>10000</v>
      </c>
      <c r="AP47" s="156"/>
      <c r="AQ47" s="156">
        <f>IF(AG48=AG47,IF(G46&gt;E46,AG48-0.1,AG48),AG48)</f>
        <v>10000</v>
      </c>
      <c r="AR47" s="156">
        <f>AP49</f>
        <v>30000</v>
      </c>
      <c r="AS47" s="153">
        <f>RANK(AR47,AR45:AR48,1)</f>
        <v>1</v>
      </c>
      <c r="AT47" s="146" t="str">
        <f t="shared" si="26"/>
        <v>England</v>
      </c>
      <c r="AU47" s="146">
        <f t="shared" si="27"/>
        <v>0</v>
      </c>
      <c r="AV47" s="146">
        <f t="shared" si="28"/>
        <v>0</v>
      </c>
      <c r="AW47" s="146">
        <f t="shared" si="29"/>
        <v>0</v>
      </c>
      <c r="AX47" s="146"/>
      <c r="AY47" s="146"/>
      <c r="AZ47" s="146"/>
      <c r="BA47" s="63">
        <v>3</v>
      </c>
      <c r="BB47" s="64" t="e">
        <f>VLOOKUP(3,AS45:AT48,2,FALSE)</f>
        <v>#N/A</v>
      </c>
      <c r="BC47" s="65"/>
      <c r="BD47" s="66" t="e">
        <f>VLOOKUP(3,AS45:AW48,3,FALSE)</f>
        <v>#N/A</v>
      </c>
      <c r="BE47" s="66" t="e">
        <f>VLOOKUP(3,AS45:AW48,4,FALSE)</f>
        <v>#N/A</v>
      </c>
      <c r="BF47" s="155" t="s">
        <v>12</v>
      </c>
      <c r="BG47" s="66" t="e">
        <f>VLOOKUP(3,AS45:AW48,5,FALSE)</f>
        <v>#N/A</v>
      </c>
      <c r="BH47" s="146"/>
      <c r="BI47" s="146"/>
      <c r="BJ47" s="147">
        <f>IF(E47&gt;G47,IF(#REF!&gt;#REF!,#REF!,0),0)</f>
        <v>0</v>
      </c>
      <c r="BK47" s="147" t="e">
        <f>IF(E47=G47,IF(#REF!=#REF!,#REF!,0),0)</f>
        <v>#REF!</v>
      </c>
      <c r="BL47" s="147">
        <f>IF(E47&lt;G47,IF(#REF!&lt;#REF!,#REF!,0),0)</f>
        <v>0</v>
      </c>
      <c r="BM47" s="147" t="e">
        <f>IF(E47=#REF!,IF(G47=#REF!,#REF!,0),0)</f>
        <v>#REF!</v>
      </c>
      <c r="BN47" s="147" t="e">
        <f>IF(E47=#REF!,#REF!,0)</f>
        <v>#REF!</v>
      </c>
      <c r="BO47" s="147" t="e">
        <f>IF(G47=#REF!,#REF!,0)</f>
        <v>#REF!</v>
      </c>
      <c r="BP47" s="147"/>
      <c r="BQ47" s="168"/>
      <c r="BR47" s="169"/>
      <c r="BS47" s="169"/>
      <c r="BT47" s="169"/>
      <c r="BU47" s="171"/>
      <c r="BV47" s="169"/>
      <c r="BW47" s="171"/>
      <c r="BX47" s="169"/>
      <c r="BY47" s="169"/>
      <c r="BZ47" s="169"/>
      <c r="CA47" s="169"/>
      <c r="CB47" s="172"/>
      <c r="CC47" s="172"/>
      <c r="CD47" s="172"/>
      <c r="CE47" s="172"/>
      <c r="CF47" s="172"/>
      <c r="CG47" s="172"/>
      <c r="CH47" s="172"/>
      <c r="CI47" s="172"/>
      <c r="CJ47" s="169"/>
      <c r="CK47" s="169"/>
      <c r="CL47" s="171"/>
      <c r="CM47" s="169"/>
      <c r="CN47" s="171"/>
      <c r="CO47" s="169"/>
      <c r="CP47" s="169"/>
      <c r="CQ47" s="169"/>
      <c r="CR47" s="172"/>
      <c r="CS47" s="172"/>
      <c r="CT47" s="172"/>
      <c r="CU47" s="172"/>
      <c r="CV47" s="173"/>
    </row>
    <row r="48" spans="1:100" ht="18.75" customHeight="1" thickBot="1">
      <c r="A48" s="56"/>
      <c r="B48" s="146"/>
      <c r="C48" s="131" t="s">
        <v>145</v>
      </c>
      <c r="D48" s="29"/>
      <c r="E48" s="62"/>
      <c r="F48" s="155"/>
      <c r="G48" s="62"/>
      <c r="H48" s="28" t="str">
        <f>H46</f>
        <v>Italien</v>
      </c>
      <c r="I48" s="29"/>
      <c r="J48" s="146"/>
      <c r="K48" s="146" t="s">
        <v>81</v>
      </c>
      <c r="L48" s="146">
        <f t="shared" si="22"/>
        <v>0</v>
      </c>
      <c r="M48" s="146"/>
      <c r="N48" s="146">
        <f>IF($E48="",0,IF($E48&gt;$G48,3,IF($E48=$G48,1,0)))</f>
        <v>0</v>
      </c>
      <c r="O48" s="146"/>
      <c r="P48" s="146">
        <f>IF($G48="",0,IF($E48&gt;$G48,0,IF($E48=$G48,1,3)))</f>
        <v>0</v>
      </c>
      <c r="Q48" s="146"/>
      <c r="R48" s="146">
        <f>E48</f>
        <v>0</v>
      </c>
      <c r="S48" s="146"/>
      <c r="T48" s="146">
        <f>G48</f>
        <v>0</v>
      </c>
      <c r="U48" s="146"/>
      <c r="V48" s="146">
        <f>G48</f>
        <v>0</v>
      </c>
      <c r="W48" s="146"/>
      <c r="X48" s="146">
        <f>E48</f>
        <v>0</v>
      </c>
      <c r="Y48" s="146"/>
      <c r="Z48" s="146">
        <f>P51</f>
        <v>0</v>
      </c>
      <c r="AA48" s="146">
        <f>T51</f>
        <v>0</v>
      </c>
      <c r="AB48" s="146">
        <f>X51</f>
        <v>0</v>
      </c>
      <c r="AC48" s="146">
        <f>AA48-AB48</f>
        <v>0</v>
      </c>
      <c r="AD48" s="146">
        <f>IF(Z48&gt;Z45,-1,0)</f>
        <v>0</v>
      </c>
      <c r="AE48" s="146">
        <f>IF(Z48&gt;Z46,-1,0)</f>
        <v>0</v>
      </c>
      <c r="AF48" s="146">
        <f>IF(Z48&gt;Z47,-1,0)</f>
        <v>0</v>
      </c>
      <c r="AG48" s="146">
        <f>10000-(AJ48*1000+AM48*100+AK48*10)</f>
        <v>10000</v>
      </c>
      <c r="AH48" s="153">
        <f>RANK(AG48,AG45:AG48,1)</f>
        <v>1</v>
      </c>
      <c r="AI48" s="146" t="str">
        <f>H46</f>
        <v>Italien</v>
      </c>
      <c r="AJ48" s="146">
        <f t="shared" si="23"/>
        <v>0</v>
      </c>
      <c r="AK48" s="146">
        <f t="shared" si="24"/>
        <v>0</v>
      </c>
      <c r="AL48" s="146">
        <f t="shared" si="25"/>
        <v>0</v>
      </c>
      <c r="AM48" s="146">
        <f>AK48-AL48</f>
        <v>0</v>
      </c>
      <c r="AN48" s="156">
        <f>IF(AG45=AG48,IF(E49&gt;G49,AG45-0.1,AG45),AG45)</f>
        <v>10000</v>
      </c>
      <c r="AO48" s="156">
        <f>IF(AG46=AG48,IF(E48&gt;G48,AG46-0.1,AG46),AG46)</f>
        <v>10000</v>
      </c>
      <c r="AP48" s="156">
        <f>IF(AG47=AG48,IF(E46&gt;G46,AG47-0.1,AG47),AG47)</f>
        <v>10000</v>
      </c>
      <c r="AQ48" s="156"/>
      <c r="AR48" s="156">
        <f>AQ49</f>
        <v>30000</v>
      </c>
      <c r="AS48" s="153">
        <f>RANK(AR48,AR45:AR48,1)</f>
        <v>1</v>
      </c>
      <c r="AT48" s="146" t="str">
        <f t="shared" si="26"/>
        <v>Italien</v>
      </c>
      <c r="AU48" s="146">
        <f t="shared" si="27"/>
        <v>0</v>
      </c>
      <c r="AV48" s="146">
        <f t="shared" si="28"/>
        <v>0</v>
      </c>
      <c r="AW48" s="146">
        <f t="shared" si="29"/>
        <v>0</v>
      </c>
      <c r="AX48" s="146"/>
      <c r="AY48" s="146"/>
      <c r="AZ48" s="146"/>
      <c r="BA48" s="63">
        <v>4</v>
      </c>
      <c r="BB48" s="64" t="e">
        <f>VLOOKUP(4,AS45:AT48,2,FALSE)</f>
        <v>#N/A</v>
      </c>
      <c r="BC48" s="65"/>
      <c r="BD48" s="66" t="e">
        <f>VLOOKUP(4,AS45:AW48,3,FALSE)</f>
        <v>#N/A</v>
      </c>
      <c r="BE48" s="66" t="e">
        <f>VLOOKUP(4,AS45:AW48,4,FALSE)</f>
        <v>#N/A</v>
      </c>
      <c r="BF48" s="155" t="s">
        <v>12</v>
      </c>
      <c r="BG48" s="66" t="e">
        <f>VLOOKUP(4,AS45:AW48,5,FALSE)</f>
        <v>#N/A</v>
      </c>
      <c r="BH48" s="146"/>
      <c r="BI48" s="146"/>
      <c r="BJ48" s="147">
        <f>IF(E48&gt;G48,IF(#REF!&gt;#REF!,#REF!,0),0)</f>
        <v>0</v>
      </c>
      <c r="BK48" s="147" t="e">
        <f>IF(E48=G48,IF(#REF!=#REF!,#REF!,0),0)</f>
        <v>#REF!</v>
      </c>
      <c r="BL48" s="147">
        <f>IF(E48&lt;G48,IF(#REF!&lt;#REF!,#REF!,0),0)</f>
        <v>0</v>
      </c>
      <c r="BM48" s="147" t="e">
        <f>IF(E48=#REF!,IF(G48=#REF!,#REF!,0),0)</f>
        <v>#REF!</v>
      </c>
      <c r="BN48" s="147" t="e">
        <f>IF(E48=#REF!,#REF!,0)</f>
        <v>#REF!</v>
      </c>
      <c r="BO48" s="147" t="e">
        <f>IF(G48=#REF!,#REF!,0)</f>
        <v>#REF!</v>
      </c>
      <c r="BP48" s="147"/>
      <c r="BQ48" s="168"/>
      <c r="BR48" s="169"/>
      <c r="BS48" s="175">
        <v>10</v>
      </c>
      <c r="BT48" s="169"/>
      <c r="BU48" s="176" t="s">
        <v>39</v>
      </c>
      <c r="BV48" s="169"/>
      <c r="BW48" s="171"/>
      <c r="BX48" s="169"/>
      <c r="BY48" s="169"/>
      <c r="BZ48" s="169"/>
      <c r="CA48" s="169"/>
      <c r="CB48" s="172"/>
      <c r="CC48" s="172"/>
      <c r="CD48" s="172"/>
      <c r="CE48" s="172"/>
      <c r="CF48" s="172"/>
      <c r="CG48" s="172"/>
      <c r="CH48" s="172"/>
      <c r="CI48" s="172"/>
      <c r="CJ48" s="171"/>
      <c r="CK48" s="169"/>
      <c r="CL48" s="176"/>
      <c r="CM48" s="169"/>
      <c r="CN48" s="171"/>
      <c r="CO48" s="169"/>
      <c r="CP48" s="169"/>
      <c r="CQ48" s="169"/>
      <c r="CR48" s="172"/>
      <c r="CS48" s="172"/>
      <c r="CT48" s="172"/>
      <c r="CU48" s="172"/>
      <c r="CV48" s="173"/>
    </row>
    <row r="49" spans="1:100" ht="18.75" customHeight="1" thickBot="1">
      <c r="A49" s="56"/>
      <c r="B49" s="146"/>
      <c r="C49" s="48" t="str">
        <f>C45</f>
        <v>Uruguay</v>
      </c>
      <c r="D49" s="49"/>
      <c r="E49" s="62"/>
      <c r="F49" s="155"/>
      <c r="G49" s="62"/>
      <c r="H49" s="48" t="str">
        <f>H46</f>
        <v>Italien</v>
      </c>
      <c r="I49" s="49"/>
      <c r="J49" s="146"/>
      <c r="K49" s="146" t="s">
        <v>82</v>
      </c>
      <c r="L49" s="146">
        <f t="shared" si="22"/>
        <v>0</v>
      </c>
      <c r="M49" s="146">
        <f>IF($E49="",0,IF($E49&gt;$G49,3,IF($E49=G49,1,0)))</f>
        <v>0</v>
      </c>
      <c r="N49" s="146"/>
      <c r="O49" s="146"/>
      <c r="P49" s="146">
        <f>IF($G49="",0,IF($E49&gt;$G49,0,IF($E49=$G49,1,3)))</f>
        <v>0</v>
      </c>
      <c r="Q49" s="146">
        <f>E49</f>
        <v>0</v>
      </c>
      <c r="R49" s="146"/>
      <c r="S49" s="146"/>
      <c r="T49" s="146">
        <f>G49</f>
        <v>0</v>
      </c>
      <c r="U49" s="146">
        <f>G49</f>
        <v>0</v>
      </c>
      <c r="V49" s="146"/>
      <c r="W49" s="146"/>
      <c r="X49" s="146">
        <f>E49</f>
        <v>0</v>
      </c>
      <c r="Y49" s="146"/>
      <c r="Z49" s="146"/>
      <c r="AA49" s="146"/>
      <c r="AB49" s="146"/>
      <c r="AC49" s="146"/>
      <c r="AD49" s="146"/>
      <c r="AE49" s="146"/>
      <c r="AF49" s="146"/>
      <c r="AG49" s="146"/>
      <c r="AH49" s="146"/>
      <c r="AI49" s="146"/>
      <c r="AJ49" s="146"/>
      <c r="AK49" s="146"/>
      <c r="AL49" s="146"/>
      <c r="AM49" s="146"/>
      <c r="AN49" s="156">
        <f>SUM(AN45:AN48)</f>
        <v>30000</v>
      </c>
      <c r="AO49" s="156">
        <f>SUM(AO45:AO48)</f>
        <v>30000</v>
      </c>
      <c r="AP49" s="156">
        <f>SUM(AP45:AP48)</f>
        <v>30000</v>
      </c>
      <c r="AQ49" s="156">
        <f>SUM(AQ45:AQ48)</f>
        <v>30000</v>
      </c>
      <c r="AR49" s="15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  <c r="BI49" s="146"/>
      <c r="BJ49" s="147">
        <f>IF(E49&gt;G49,IF(#REF!&gt;#REF!,#REF!,0),0)</f>
        <v>0</v>
      </c>
      <c r="BK49" s="147" t="e">
        <f>IF(E49=G49,IF(#REF!=#REF!,#REF!,0),0)</f>
        <v>#REF!</v>
      </c>
      <c r="BL49" s="147">
        <f>IF(E49&lt;G49,IF(#REF!&lt;#REF!,#REF!,0),0)</f>
        <v>0</v>
      </c>
      <c r="BM49" s="147" t="e">
        <f>IF(E49=#REF!,IF(G49=#REF!,#REF!,0),0)</f>
        <v>#REF!</v>
      </c>
      <c r="BN49" s="147" t="e">
        <f>IF(E49=#REF!,#REF!,0)</f>
        <v>#REF!</v>
      </c>
      <c r="BO49" s="147" t="e">
        <f>IF(G49=#REF!,#REF!,0)</f>
        <v>#REF!</v>
      </c>
      <c r="BP49" s="146"/>
      <c r="BQ49" s="168"/>
      <c r="BR49" s="169"/>
      <c r="BS49" s="172"/>
      <c r="BT49" s="169"/>
      <c r="BU49" s="169"/>
      <c r="BV49" s="169"/>
      <c r="BW49" s="171"/>
      <c r="BX49" s="169"/>
      <c r="BY49" s="169"/>
      <c r="BZ49" s="169"/>
      <c r="CA49" s="169"/>
      <c r="CB49" s="172"/>
      <c r="CC49" s="172"/>
      <c r="CD49" s="172"/>
      <c r="CE49" s="172"/>
      <c r="CF49" s="172"/>
      <c r="CG49" s="172"/>
      <c r="CH49" s="172"/>
      <c r="CI49" s="172"/>
      <c r="CJ49" s="171"/>
      <c r="CK49" s="169"/>
      <c r="CL49" s="169"/>
      <c r="CM49" s="169"/>
      <c r="CN49" s="171"/>
      <c r="CO49" s="169"/>
      <c r="CP49" s="169"/>
      <c r="CQ49" s="169"/>
      <c r="CR49" s="172"/>
      <c r="CS49" s="172"/>
      <c r="CT49" s="172"/>
      <c r="CU49" s="172"/>
      <c r="CV49" s="173"/>
    </row>
    <row r="50" spans="1:100" ht="18.75" customHeight="1" thickBot="1">
      <c r="A50" s="56"/>
      <c r="B50" s="146"/>
      <c r="C50" s="131" t="s">
        <v>145</v>
      </c>
      <c r="D50" s="29"/>
      <c r="E50" s="62"/>
      <c r="F50" s="155"/>
      <c r="G50" s="62"/>
      <c r="H50" s="28" t="str">
        <f>C46</f>
        <v>England</v>
      </c>
      <c r="I50" s="29"/>
      <c r="J50" s="146"/>
      <c r="K50" s="146" t="s">
        <v>82</v>
      </c>
      <c r="L50" s="146">
        <f t="shared" si="22"/>
        <v>0</v>
      </c>
      <c r="M50" s="146"/>
      <c r="N50" s="146">
        <f>IF($E50="",0,IF($E50&gt;$G50,3,IF($E50=$G50,1,0)))</f>
        <v>0</v>
      </c>
      <c r="O50" s="146">
        <f>IF($G50="",0,IF($E50&gt;$G50,0,IF($E50=$G50,1,3)))</f>
        <v>0</v>
      </c>
      <c r="P50" s="146"/>
      <c r="Q50" s="146"/>
      <c r="R50" s="146">
        <f>E50</f>
        <v>0</v>
      </c>
      <c r="S50" s="146">
        <f>G50</f>
        <v>0</v>
      </c>
      <c r="T50" s="146"/>
      <c r="U50" s="146"/>
      <c r="V50" s="146">
        <f>G50</f>
        <v>0</v>
      </c>
      <c r="W50" s="146">
        <f>E50</f>
        <v>0</v>
      </c>
      <c r="X50" s="146"/>
      <c r="Y50" s="146"/>
      <c r="Z50" s="146" t="s">
        <v>30</v>
      </c>
      <c r="AA50" s="146"/>
      <c r="AB50" s="146"/>
      <c r="AC50" s="146"/>
      <c r="AD50" s="146"/>
      <c r="AE50" s="146"/>
      <c r="AF50" s="146"/>
      <c r="AG50" s="146" t="b">
        <f>OR(AG45=AG46,AG45=AG47,AG45=AG48,AG46=AG47,AG46=AG48,AG47=AG48)</f>
        <v>1</v>
      </c>
      <c r="AH50" s="146"/>
      <c r="AI50" s="146"/>
      <c r="AJ50" s="146"/>
      <c r="AK50" s="146"/>
      <c r="AL50" s="146"/>
      <c r="AM50" s="146"/>
      <c r="AN50" s="146"/>
      <c r="AO50" s="146" t="s">
        <v>34</v>
      </c>
      <c r="AP50" s="146"/>
      <c r="AQ50" s="146"/>
      <c r="AR50" s="146" t="b">
        <f>OR(AR45=AR46,AR45=AR47,AR45=AR48,AR46=AR47,AR46=AR48,AR47=AR48)</f>
        <v>1</v>
      </c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  <c r="BI50" s="146"/>
      <c r="BJ50" s="147">
        <f>IF(E50&gt;G50,IF(#REF!&gt;#REF!,#REF!,0),0)</f>
        <v>0</v>
      </c>
      <c r="BK50" s="147" t="e">
        <f>IF(E50=G50,IF(#REF!=#REF!,#REF!,0),0)</f>
        <v>#REF!</v>
      </c>
      <c r="BL50" s="147">
        <f>IF(E50&lt;G50,IF(#REF!&lt;#REF!,#REF!,0),0)</f>
        <v>0</v>
      </c>
      <c r="BM50" s="147" t="e">
        <f>IF(E50=#REF!,IF(G50=#REF!,#REF!,0),0)</f>
        <v>#REF!</v>
      </c>
      <c r="BN50" s="147" t="e">
        <f>IF(E50=#REF!,#REF!,0)</f>
        <v>#REF!</v>
      </c>
      <c r="BO50" s="147" t="e">
        <f>IF(G50=#REF!,#REF!,0)</f>
        <v>#REF!</v>
      </c>
      <c r="BP50" s="146"/>
      <c r="BQ50" s="168"/>
      <c r="BR50" s="169"/>
      <c r="BS50" s="175">
        <v>3</v>
      </c>
      <c r="BT50" s="169"/>
      <c r="BU50" s="176" t="s">
        <v>40</v>
      </c>
      <c r="BV50" s="169"/>
      <c r="BW50" s="171"/>
      <c r="BX50" s="169"/>
      <c r="BY50" s="169"/>
      <c r="BZ50" s="169"/>
      <c r="CA50" s="169"/>
      <c r="CB50" s="172"/>
      <c r="CC50" s="172"/>
      <c r="CD50" s="172"/>
      <c r="CE50" s="172"/>
      <c r="CF50" s="172"/>
      <c r="CG50" s="172"/>
      <c r="CH50" s="172"/>
      <c r="CI50" s="172"/>
      <c r="CJ50" s="171"/>
      <c r="CK50" s="169"/>
      <c r="CL50" s="176"/>
      <c r="CM50" s="169"/>
      <c r="CN50" s="171"/>
      <c r="CO50" s="169"/>
      <c r="CP50" s="169"/>
      <c r="CQ50" s="169"/>
      <c r="CR50" s="172"/>
      <c r="CS50" s="172"/>
      <c r="CT50" s="172"/>
      <c r="CU50" s="172"/>
      <c r="CV50" s="173"/>
    </row>
    <row r="51" spans="1:100" ht="18.75" customHeight="1" thickBot="1">
      <c r="A51" s="56"/>
      <c r="B51" s="146"/>
      <c r="C51" s="157"/>
      <c r="D51" s="146"/>
      <c r="E51" s="147"/>
      <c r="F51" s="146"/>
      <c r="G51" s="147"/>
      <c r="H51" s="146"/>
      <c r="I51" s="146"/>
      <c r="J51" s="146"/>
      <c r="K51" s="146"/>
      <c r="L51" s="146"/>
      <c r="M51" s="146">
        <f t="shared" ref="M51:X51" si="30">SUM(M45:M50)</f>
        <v>0</v>
      </c>
      <c r="N51" s="146">
        <f t="shared" si="30"/>
        <v>0</v>
      </c>
      <c r="O51" s="146">
        <f t="shared" si="30"/>
        <v>0</v>
      </c>
      <c r="P51" s="146">
        <f t="shared" si="30"/>
        <v>0</v>
      </c>
      <c r="Q51" s="146">
        <f t="shared" si="30"/>
        <v>0</v>
      </c>
      <c r="R51" s="146">
        <f t="shared" si="30"/>
        <v>0</v>
      </c>
      <c r="S51" s="146">
        <f t="shared" si="30"/>
        <v>0</v>
      </c>
      <c r="T51" s="146">
        <f t="shared" si="30"/>
        <v>0</v>
      </c>
      <c r="U51" s="146">
        <f t="shared" si="30"/>
        <v>0</v>
      </c>
      <c r="V51" s="146">
        <f t="shared" si="30"/>
        <v>0</v>
      </c>
      <c r="W51" s="146">
        <f t="shared" si="30"/>
        <v>0</v>
      </c>
      <c r="X51" s="146">
        <f t="shared" si="30"/>
        <v>0</v>
      </c>
      <c r="Y51" s="146"/>
      <c r="Z51" s="146"/>
      <c r="AA51" s="146"/>
      <c r="AB51" s="146"/>
      <c r="AC51" s="146"/>
      <c r="AD51" s="146"/>
      <c r="AE51" s="146"/>
      <c r="AF51" s="146"/>
      <c r="AG51" s="146"/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  <c r="BI51" s="146"/>
      <c r="BJ51" s="146"/>
      <c r="BK51" s="146"/>
      <c r="BL51" s="146"/>
      <c r="BM51" s="146"/>
      <c r="BN51" s="146"/>
      <c r="BO51" s="146"/>
      <c r="BP51" s="146"/>
      <c r="BQ51" s="168"/>
      <c r="BR51" s="169"/>
      <c r="BS51" s="172"/>
      <c r="BT51" s="169"/>
      <c r="BU51" s="169"/>
      <c r="BV51" s="169"/>
      <c r="BW51" s="171"/>
      <c r="BX51" s="169"/>
      <c r="BY51" s="169"/>
      <c r="BZ51" s="169"/>
      <c r="CA51" s="169"/>
      <c r="CB51" s="172"/>
      <c r="CC51" s="172"/>
      <c r="CD51" s="172"/>
      <c r="CE51" s="172"/>
      <c r="CF51" s="172"/>
      <c r="CG51" s="172"/>
      <c r="CH51" s="172"/>
      <c r="CI51" s="172"/>
      <c r="CJ51" s="171"/>
      <c r="CK51" s="169"/>
      <c r="CL51" s="169"/>
      <c r="CM51" s="169"/>
      <c r="CN51" s="171"/>
      <c r="CO51" s="169"/>
      <c r="CP51" s="169"/>
      <c r="CQ51" s="169"/>
      <c r="CR51" s="172"/>
      <c r="CS51" s="172"/>
      <c r="CT51" s="172"/>
      <c r="CU51" s="172"/>
      <c r="CV51" s="173"/>
    </row>
    <row r="52" spans="1:100" ht="18.75" customHeight="1" thickBot="1">
      <c r="A52" s="56"/>
      <c r="B52" s="146"/>
      <c r="C52" s="146"/>
      <c r="D52" s="146"/>
      <c r="E52" s="147"/>
      <c r="F52" s="146"/>
      <c r="G52" s="147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  <c r="AC52" s="146"/>
      <c r="AD52" s="146"/>
      <c r="AE52" s="146"/>
      <c r="AF52" s="146"/>
      <c r="AG52" s="146"/>
      <c r="AH52" s="146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  <c r="BI52" s="146"/>
      <c r="BJ52" s="146"/>
      <c r="BK52" s="146"/>
      <c r="BL52" s="146"/>
      <c r="BM52" s="146"/>
      <c r="BN52" s="146"/>
      <c r="BO52" s="146"/>
      <c r="BP52" s="146"/>
      <c r="BQ52" s="168"/>
      <c r="BR52" s="169"/>
      <c r="BS52" s="175">
        <v>1</v>
      </c>
      <c r="BT52" s="169"/>
      <c r="BU52" s="176" t="s">
        <v>41</v>
      </c>
      <c r="BV52" s="169"/>
      <c r="BW52" s="171"/>
      <c r="BX52" s="169"/>
      <c r="BY52" s="169"/>
      <c r="BZ52" s="169"/>
      <c r="CA52" s="169"/>
      <c r="CB52" s="172"/>
      <c r="CC52" s="172"/>
      <c r="CD52" s="172"/>
      <c r="CE52" s="172"/>
      <c r="CF52" s="172"/>
      <c r="CG52" s="172"/>
      <c r="CH52" s="172"/>
      <c r="CI52" s="172"/>
      <c r="CJ52" s="171"/>
      <c r="CK52" s="169"/>
      <c r="CL52" s="176"/>
      <c r="CM52" s="169"/>
      <c r="CN52" s="171"/>
      <c r="CO52" s="169"/>
      <c r="CP52" s="169"/>
      <c r="CQ52" s="169"/>
      <c r="CR52" s="172"/>
      <c r="CS52" s="172"/>
      <c r="CT52" s="172"/>
      <c r="CU52" s="172"/>
      <c r="CV52" s="173"/>
    </row>
    <row r="53" spans="1:100" ht="18.75" customHeight="1">
      <c r="A53" s="56"/>
      <c r="B53" s="146"/>
      <c r="C53" s="146"/>
      <c r="D53" s="146"/>
      <c r="E53" s="147"/>
      <c r="F53" s="146"/>
      <c r="G53" s="147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  <c r="Y53" s="146"/>
      <c r="Z53" s="146"/>
      <c r="AA53" s="146"/>
      <c r="AB53" s="146"/>
      <c r="AC53" s="146"/>
      <c r="AD53" s="146"/>
      <c r="AE53" s="146"/>
      <c r="AF53" s="146"/>
      <c r="AG53" s="146"/>
      <c r="AH53" s="146"/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  <c r="BI53" s="146"/>
      <c r="BJ53" s="146"/>
      <c r="BK53" s="146"/>
      <c r="BL53" s="146"/>
      <c r="BM53" s="146"/>
      <c r="BN53" s="146"/>
      <c r="BO53" s="146"/>
      <c r="BP53" s="146"/>
      <c r="BQ53" s="168"/>
      <c r="BR53" s="169"/>
      <c r="BS53" s="169"/>
      <c r="BT53" s="169"/>
      <c r="BU53" s="171"/>
      <c r="BV53" s="169"/>
      <c r="BW53" s="171"/>
      <c r="BX53" s="169"/>
      <c r="BY53" s="169"/>
      <c r="BZ53" s="169"/>
      <c r="CA53" s="169"/>
      <c r="CB53" s="172"/>
      <c r="CC53" s="172"/>
      <c r="CD53" s="172"/>
      <c r="CE53" s="172"/>
      <c r="CF53" s="172"/>
      <c r="CG53" s="172"/>
      <c r="CH53" s="172"/>
      <c r="CI53" s="172"/>
      <c r="CJ53" s="171"/>
      <c r="CK53" s="169"/>
      <c r="CL53" s="171"/>
      <c r="CM53" s="169"/>
      <c r="CN53" s="171"/>
      <c r="CO53" s="169"/>
      <c r="CP53" s="169"/>
      <c r="CQ53" s="169"/>
      <c r="CR53" s="172"/>
      <c r="CS53" s="172"/>
      <c r="CT53" s="172"/>
      <c r="CU53" s="172"/>
      <c r="CV53" s="173"/>
    </row>
    <row r="54" spans="1:100" ht="18.75" customHeight="1">
      <c r="A54" s="56"/>
      <c r="B54" s="146"/>
      <c r="C54" s="151" t="s">
        <v>83</v>
      </c>
      <c r="D54" s="146"/>
      <c r="E54" s="147"/>
      <c r="F54" s="146"/>
      <c r="G54" s="147"/>
      <c r="H54" s="146"/>
      <c r="I54" s="146"/>
      <c r="J54" s="146"/>
      <c r="K54" s="146"/>
      <c r="L54" s="146"/>
      <c r="M54" s="146" t="s">
        <v>4</v>
      </c>
      <c r="N54" s="146"/>
      <c r="O54" s="146"/>
      <c r="P54" s="146"/>
      <c r="Q54" s="146" t="s">
        <v>6</v>
      </c>
      <c r="R54" s="146"/>
      <c r="S54" s="146"/>
      <c r="T54" s="146"/>
      <c r="U54" s="146" t="s">
        <v>7</v>
      </c>
      <c r="V54" s="146"/>
      <c r="W54" s="146"/>
      <c r="X54" s="146"/>
      <c r="Y54" s="146"/>
      <c r="Z54" s="146" t="s">
        <v>4</v>
      </c>
      <c r="AA54" s="146" t="s">
        <v>5</v>
      </c>
      <c r="AB54" s="146"/>
      <c r="AC54" s="146"/>
      <c r="AD54" s="146" t="s">
        <v>9</v>
      </c>
      <c r="AE54" s="146"/>
      <c r="AF54" s="146"/>
      <c r="AG54" s="146"/>
      <c r="AH54" s="146" t="s">
        <v>32</v>
      </c>
      <c r="AI54" s="146"/>
      <c r="AJ54" s="146"/>
      <c r="AK54" s="146"/>
      <c r="AL54" s="146"/>
      <c r="AM54" s="146"/>
      <c r="AN54" s="146" t="s">
        <v>35</v>
      </c>
      <c r="AO54" s="146"/>
      <c r="AP54" s="146"/>
      <c r="AQ54" s="146"/>
      <c r="AR54" s="146"/>
      <c r="AS54" s="146" t="s">
        <v>33</v>
      </c>
      <c r="AT54" s="146"/>
      <c r="AU54" s="146"/>
      <c r="AV54" s="146"/>
      <c r="AW54" s="146"/>
      <c r="AX54" s="146"/>
      <c r="AY54" s="146"/>
      <c r="AZ54" s="146"/>
      <c r="BA54" s="152" t="s">
        <v>10</v>
      </c>
      <c r="BB54" s="146"/>
      <c r="BC54" s="153" t="s">
        <v>4</v>
      </c>
      <c r="BD54" s="146"/>
      <c r="BE54" s="150" t="s">
        <v>5</v>
      </c>
      <c r="BF54" s="146"/>
      <c r="BG54" s="146"/>
      <c r="BH54" s="146"/>
      <c r="BI54" s="147"/>
      <c r="BJ54" s="146"/>
      <c r="BK54" s="146"/>
      <c r="BL54" s="146"/>
      <c r="BM54" s="146"/>
      <c r="BN54" s="146"/>
      <c r="BO54" s="146"/>
      <c r="BP54" s="147"/>
      <c r="BQ54" s="168"/>
      <c r="BR54" s="169"/>
      <c r="BS54" s="174" t="s">
        <v>42</v>
      </c>
      <c r="BT54" s="169"/>
      <c r="BU54" s="171"/>
      <c r="BV54" s="169"/>
      <c r="BW54" s="171"/>
      <c r="BX54" s="169"/>
      <c r="BY54" s="169"/>
      <c r="BZ54" s="169"/>
      <c r="CA54" s="169"/>
      <c r="CB54" s="172"/>
      <c r="CC54" s="172"/>
      <c r="CD54" s="172"/>
      <c r="CE54" s="172"/>
      <c r="CF54" s="172"/>
      <c r="CG54" s="172"/>
      <c r="CH54" s="172"/>
      <c r="CI54" s="172"/>
      <c r="CJ54" s="171"/>
      <c r="CK54" s="169"/>
      <c r="CL54" s="171"/>
      <c r="CM54" s="169"/>
      <c r="CN54" s="171"/>
      <c r="CO54" s="169"/>
      <c r="CP54" s="169"/>
      <c r="CQ54" s="169"/>
      <c r="CR54" s="172"/>
      <c r="CS54" s="172"/>
      <c r="CT54" s="172"/>
      <c r="CU54" s="172"/>
      <c r="CV54" s="173"/>
    </row>
    <row r="55" spans="1:100" ht="18.75" customHeight="1" thickBot="1">
      <c r="A55" s="56"/>
      <c r="B55" s="146"/>
      <c r="C55" s="158"/>
      <c r="D55" s="146"/>
      <c r="E55" s="147"/>
      <c r="F55" s="146"/>
      <c r="G55" s="147"/>
      <c r="H55" s="146"/>
      <c r="I55" s="146"/>
      <c r="J55" s="146"/>
      <c r="K55" s="146"/>
      <c r="L55" s="146"/>
      <c r="M55" s="146" t="s">
        <v>0</v>
      </c>
      <c r="N55" s="146" t="s">
        <v>1</v>
      </c>
      <c r="O55" s="146" t="s">
        <v>2</v>
      </c>
      <c r="P55" s="146" t="s">
        <v>3</v>
      </c>
      <c r="Q55" s="146" t="s">
        <v>0</v>
      </c>
      <c r="R55" s="146" t="s">
        <v>1</v>
      </c>
      <c r="S55" s="146" t="s">
        <v>2</v>
      </c>
      <c r="T55" s="146" t="s">
        <v>3</v>
      </c>
      <c r="U55" s="146" t="s">
        <v>0</v>
      </c>
      <c r="V55" s="146" t="s">
        <v>1</v>
      </c>
      <c r="W55" s="146" t="s">
        <v>2</v>
      </c>
      <c r="X55" s="146" t="s">
        <v>3</v>
      </c>
      <c r="Y55" s="146"/>
      <c r="Z55" s="146" t="s">
        <v>8</v>
      </c>
      <c r="AA55" s="146"/>
      <c r="AB55" s="146"/>
      <c r="AC55" s="146"/>
      <c r="AD55" s="146"/>
      <c r="AE55" s="146"/>
      <c r="AF55" s="146"/>
      <c r="AG55" s="146"/>
      <c r="AH55" s="146" t="s">
        <v>31</v>
      </c>
      <c r="AI55" s="146"/>
      <c r="AJ55" s="146"/>
      <c r="AK55" s="146"/>
      <c r="AL55" s="146"/>
      <c r="AM55" s="146"/>
      <c r="AN55" s="146" t="str">
        <f>AI56</f>
        <v>Schweiz</v>
      </c>
      <c r="AO55" s="146" t="str">
        <f>AI57</f>
        <v>Ecuador</v>
      </c>
      <c r="AP55" s="146" t="str">
        <f>AI58</f>
        <v>Frankreich</v>
      </c>
      <c r="AQ55" s="146" t="str">
        <f>AI59</f>
        <v>Honduras</v>
      </c>
      <c r="AR55" s="146"/>
      <c r="AS55" s="146" t="s">
        <v>31</v>
      </c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  <c r="BI55" s="147"/>
      <c r="BJ55" s="147"/>
      <c r="BK55" s="147"/>
      <c r="BL55" s="147"/>
      <c r="BM55" s="147"/>
      <c r="BN55" s="147"/>
      <c r="BO55" s="147"/>
      <c r="BP55" s="147"/>
      <c r="BQ55" s="168"/>
      <c r="BR55" s="169"/>
      <c r="BS55" s="169"/>
      <c r="BT55" s="169"/>
      <c r="BU55" s="171"/>
      <c r="BV55" s="169"/>
      <c r="BW55" s="171"/>
      <c r="BX55" s="169"/>
      <c r="BY55" s="169"/>
      <c r="BZ55" s="169"/>
      <c r="CA55" s="169"/>
      <c r="CB55" s="172"/>
      <c r="CC55" s="172"/>
      <c r="CD55" s="172"/>
      <c r="CE55" s="172"/>
      <c r="CF55" s="172"/>
      <c r="CG55" s="172"/>
      <c r="CH55" s="172"/>
      <c r="CI55" s="172"/>
      <c r="CJ55" s="171"/>
      <c r="CK55" s="169"/>
      <c r="CL55" s="171"/>
      <c r="CM55" s="169"/>
      <c r="CN55" s="171"/>
      <c r="CO55" s="169"/>
      <c r="CP55" s="169"/>
      <c r="CQ55" s="169"/>
      <c r="CR55" s="172"/>
      <c r="CS55" s="172"/>
      <c r="CT55" s="172"/>
      <c r="CU55" s="172"/>
      <c r="CV55" s="173"/>
    </row>
    <row r="56" spans="1:100" ht="18.75" customHeight="1" thickBot="1">
      <c r="A56" s="56"/>
      <c r="B56" s="146"/>
      <c r="C56" s="132" t="s">
        <v>16</v>
      </c>
      <c r="D56" s="77"/>
      <c r="E56" s="62"/>
      <c r="F56" s="155"/>
      <c r="G56" s="62"/>
      <c r="H56" s="132" t="s">
        <v>146</v>
      </c>
      <c r="I56" s="77"/>
      <c r="J56" s="146"/>
      <c r="K56" s="146" t="s">
        <v>89</v>
      </c>
      <c r="L56" s="146">
        <f t="shared" ref="L56:L61" si="31">IF(E56-G56&gt;0,1,IF(G56=E56,0,-1))</f>
        <v>0</v>
      </c>
      <c r="M56" s="146">
        <f>IF($E56="",0,IF($E56&gt;$G56,3,IF($E56=G56,1,0)))</f>
        <v>0</v>
      </c>
      <c r="N56" s="146">
        <f>IF($G56="",0,IF($E56&gt;$G56,0,IF($E56=G56,1,3)))</f>
        <v>0</v>
      </c>
      <c r="O56" s="146"/>
      <c r="P56" s="146"/>
      <c r="Q56" s="146">
        <f>E56</f>
        <v>0</v>
      </c>
      <c r="R56" s="146">
        <f>G56</f>
        <v>0</v>
      </c>
      <c r="S56" s="146"/>
      <c r="T56" s="146"/>
      <c r="U56" s="146">
        <f>G56</f>
        <v>0</v>
      </c>
      <c r="V56" s="146">
        <f>E56</f>
        <v>0</v>
      </c>
      <c r="W56" s="146"/>
      <c r="X56" s="146"/>
      <c r="Y56" s="146"/>
      <c r="Z56" s="146">
        <f>M62</f>
        <v>0</v>
      </c>
      <c r="AA56" s="146">
        <f>Q62</f>
        <v>0</v>
      </c>
      <c r="AB56" s="146">
        <f>U62</f>
        <v>0</v>
      </c>
      <c r="AC56" s="146">
        <f>AA56-AB56</f>
        <v>0</v>
      </c>
      <c r="AD56" s="146">
        <f>IF(Z56&gt;Z57,-1,0)</f>
        <v>0</v>
      </c>
      <c r="AE56" s="146">
        <f>IF(Z56&gt;Z58,-1,0)</f>
        <v>0</v>
      </c>
      <c r="AF56" s="146">
        <f>IF(Z56&gt;Z59,-1,0)</f>
        <v>0</v>
      </c>
      <c r="AG56" s="146">
        <f>10000-(AJ56*1000+AM56*100+AK56*10)</f>
        <v>10000</v>
      </c>
      <c r="AH56" s="153">
        <f>RANK(AG56,AG56:AG59,1)</f>
        <v>1</v>
      </c>
      <c r="AI56" s="146" t="str">
        <f>C56</f>
        <v>Schweiz</v>
      </c>
      <c r="AJ56" s="146">
        <f t="shared" ref="AJ56:AJ59" si="32">Z56</f>
        <v>0</v>
      </c>
      <c r="AK56" s="146">
        <f t="shared" ref="AK56:AK59" si="33">AA56</f>
        <v>0</v>
      </c>
      <c r="AL56" s="146">
        <f t="shared" ref="AL56:AL59" si="34">AB56</f>
        <v>0</v>
      </c>
      <c r="AM56" s="146">
        <f>AK56-AL56</f>
        <v>0</v>
      </c>
      <c r="AN56" s="156"/>
      <c r="AO56" s="156">
        <f>IF(AG57=AG56,IF(G56&gt;E56,AG57-0.1,AG57),AG57)</f>
        <v>10000</v>
      </c>
      <c r="AP56" s="156">
        <f>IF(AG58=AG56,IF(G58&gt;E58,AG58-0.1,AG58),AG58)</f>
        <v>10000</v>
      </c>
      <c r="AQ56" s="156">
        <f>IF(AG59=AG56,IF(G60&gt;E60,AG59-0.1,AG59),AG59)</f>
        <v>10000</v>
      </c>
      <c r="AR56" s="156">
        <f>AN60</f>
        <v>30000</v>
      </c>
      <c r="AS56" s="153">
        <f>RANK(AR56,AR56:AR59,1)</f>
        <v>1</v>
      </c>
      <c r="AT56" s="146" t="str">
        <f t="shared" ref="AT56:AT59" si="35">AI56</f>
        <v>Schweiz</v>
      </c>
      <c r="AU56" s="146">
        <f t="shared" ref="AU56:AU59" si="36">AJ56</f>
        <v>0</v>
      </c>
      <c r="AV56" s="146">
        <f t="shared" ref="AV56:AV59" si="37">AK56</f>
        <v>0</v>
      </c>
      <c r="AW56" s="146">
        <f t="shared" ref="AW56:AW59" si="38">AL56</f>
        <v>0</v>
      </c>
      <c r="AX56" s="146"/>
      <c r="AY56" s="146"/>
      <c r="AZ56" s="146"/>
      <c r="BA56" s="80">
        <v>1</v>
      </c>
      <c r="BB56" s="76" t="str">
        <f>VLOOKUP(1,AS56:AT59,2,FALSE)</f>
        <v>Schweiz</v>
      </c>
      <c r="BC56" s="81"/>
      <c r="BD56" s="82">
        <f>VLOOKUP(1,AS56:AW59,3,FALSE)</f>
        <v>0</v>
      </c>
      <c r="BE56" s="83">
        <f>VLOOKUP(1,AS56:AW59,4,FALSE)</f>
        <v>0</v>
      </c>
      <c r="BF56" s="155" t="s">
        <v>12</v>
      </c>
      <c r="BG56" s="83">
        <f>VLOOKUP(1,AS56:AW59,5,FALSE)</f>
        <v>0</v>
      </c>
      <c r="BH56" s="84" t="s">
        <v>114</v>
      </c>
      <c r="BI56" s="147"/>
      <c r="BJ56" s="147">
        <f>IF(E56&gt;G56,IF(#REF!&gt;#REF!,#REF!,0),0)</f>
        <v>0</v>
      </c>
      <c r="BK56" s="147" t="e">
        <f>IF(E56=G56,IF(#REF!=#REF!,#REF!,0),0)</f>
        <v>#REF!</v>
      </c>
      <c r="BL56" s="147">
        <f>IF(E56&lt;G56,IF(#REF!&lt;#REF!,#REF!,0),0)</f>
        <v>0</v>
      </c>
      <c r="BM56" s="147" t="e">
        <f>IF(E56=#REF!,IF(G56=#REF!,#REF!,0),0)</f>
        <v>#REF!</v>
      </c>
      <c r="BN56" s="147" t="e">
        <f>IF(E56=#REF!,#REF!,0)</f>
        <v>#REF!</v>
      </c>
      <c r="BO56" s="147" t="e">
        <f>IF(G56=#REF!,#REF!,0)</f>
        <v>#REF!</v>
      </c>
      <c r="BP56" s="147"/>
      <c r="BQ56" s="168"/>
      <c r="BR56" s="169"/>
      <c r="BS56" s="175">
        <v>10</v>
      </c>
      <c r="BT56" s="169"/>
      <c r="BU56" s="176" t="s">
        <v>134</v>
      </c>
      <c r="BV56" s="169"/>
      <c r="BW56" s="171"/>
      <c r="BX56" s="169"/>
      <c r="BY56" s="169"/>
      <c r="BZ56" s="169"/>
      <c r="CA56" s="169"/>
      <c r="CB56" s="172"/>
      <c r="CC56" s="172"/>
      <c r="CD56" s="172"/>
      <c r="CE56" s="172"/>
      <c r="CF56" s="172"/>
      <c r="CG56" s="172"/>
      <c r="CH56" s="172"/>
      <c r="CI56" s="172"/>
      <c r="CJ56" s="171"/>
      <c r="CK56" s="169"/>
      <c r="CL56" s="176"/>
      <c r="CM56" s="169"/>
      <c r="CN56" s="171"/>
      <c r="CO56" s="169"/>
      <c r="CP56" s="169"/>
      <c r="CQ56" s="169"/>
      <c r="CR56" s="172"/>
      <c r="CS56" s="172"/>
      <c r="CT56" s="172"/>
      <c r="CU56" s="172"/>
      <c r="CV56" s="173"/>
    </row>
    <row r="57" spans="1:100" ht="18.75" customHeight="1" thickBot="1">
      <c r="A57" s="56"/>
      <c r="B57" s="146"/>
      <c r="C57" s="133" t="s">
        <v>15</v>
      </c>
      <c r="D57" s="79"/>
      <c r="E57" s="62"/>
      <c r="F57" s="155"/>
      <c r="G57" s="62"/>
      <c r="H57" s="133" t="s">
        <v>106</v>
      </c>
      <c r="I57" s="79"/>
      <c r="J57" s="146"/>
      <c r="K57" s="146" t="s">
        <v>90</v>
      </c>
      <c r="L57" s="146">
        <f t="shared" si="31"/>
        <v>0</v>
      </c>
      <c r="M57" s="146"/>
      <c r="N57" s="146"/>
      <c r="O57" s="146">
        <f>IF($E57="",0,IF($E57&gt;$G57,3,IF($E57=$G57,1,0)))</f>
        <v>0</v>
      </c>
      <c r="P57" s="146">
        <f>IF($G57="",0,IF($E57&gt;$G57,0,IF($E57=$G57,1,3)))</f>
        <v>0</v>
      </c>
      <c r="Q57" s="146"/>
      <c r="R57" s="146"/>
      <c r="S57" s="146">
        <f>E57</f>
        <v>0</v>
      </c>
      <c r="T57" s="146">
        <f>G57</f>
        <v>0</v>
      </c>
      <c r="U57" s="146"/>
      <c r="V57" s="146"/>
      <c r="W57" s="146">
        <f>G57</f>
        <v>0</v>
      </c>
      <c r="X57" s="146">
        <f>E57</f>
        <v>0</v>
      </c>
      <c r="Y57" s="146"/>
      <c r="Z57" s="146">
        <f>N62</f>
        <v>0</v>
      </c>
      <c r="AA57" s="146">
        <f>R62</f>
        <v>0</v>
      </c>
      <c r="AB57" s="146">
        <f>V62</f>
        <v>0</v>
      </c>
      <c r="AC57" s="146">
        <f>AA57-AB57</f>
        <v>0</v>
      </c>
      <c r="AD57" s="146">
        <f>IF(Z57&gt;Z56,-1,0)</f>
        <v>0</v>
      </c>
      <c r="AE57" s="146">
        <f>IF(Z57&gt;Z58,-1,0)</f>
        <v>0</v>
      </c>
      <c r="AF57" s="146">
        <f>IF(Z57&gt;Z59,-1,0)</f>
        <v>0</v>
      </c>
      <c r="AG57" s="146">
        <f>10000-(AJ57*1000+AM57*100+AK57*10)</f>
        <v>10000</v>
      </c>
      <c r="AH57" s="153">
        <f>RANK(AG57,AG56:AG59,1)</f>
        <v>1</v>
      </c>
      <c r="AI57" s="146" t="str">
        <f>H56</f>
        <v>Ecuador</v>
      </c>
      <c r="AJ57" s="146">
        <f t="shared" si="32"/>
        <v>0</v>
      </c>
      <c r="AK57" s="146">
        <f t="shared" si="33"/>
        <v>0</v>
      </c>
      <c r="AL57" s="146">
        <f t="shared" si="34"/>
        <v>0</v>
      </c>
      <c r="AM57" s="146">
        <f>AK57-AL57</f>
        <v>0</v>
      </c>
      <c r="AN57" s="156">
        <f>IF(AG56=AG57,IF(E56&gt;G56,AG56-0.1,AG56),AG56)</f>
        <v>10000</v>
      </c>
      <c r="AO57" s="156"/>
      <c r="AP57" s="156">
        <f>IF(AG58=AG57,IF(G61&gt;E61,AG58-0.1,AG58),AG58)</f>
        <v>10000</v>
      </c>
      <c r="AQ57" s="156">
        <f>IF(AG59=AG57,IF(G59&gt;E59,AG59-0.1,AG59),AG59)</f>
        <v>10000</v>
      </c>
      <c r="AR57" s="156">
        <f>AO60</f>
        <v>30000</v>
      </c>
      <c r="AS57" s="153">
        <f>RANK(AR57,AR56:AR59,1)</f>
        <v>1</v>
      </c>
      <c r="AT57" s="146" t="str">
        <f t="shared" si="35"/>
        <v>Ecuador</v>
      </c>
      <c r="AU57" s="146">
        <f t="shared" si="36"/>
        <v>0</v>
      </c>
      <c r="AV57" s="146">
        <f t="shared" si="37"/>
        <v>0</v>
      </c>
      <c r="AW57" s="146">
        <f t="shared" si="38"/>
        <v>0</v>
      </c>
      <c r="AX57" s="146"/>
      <c r="AY57" s="146"/>
      <c r="AZ57" s="146"/>
      <c r="BA57" s="120">
        <v>2</v>
      </c>
      <c r="BB57" s="78" t="e">
        <f>VLOOKUP(2,AS56:AT59,2,FALSE)</f>
        <v>#N/A</v>
      </c>
      <c r="BC57" s="121"/>
      <c r="BD57" s="122" t="e">
        <f>VLOOKUP(2,AS56:AW59,3,FALSE)</f>
        <v>#N/A</v>
      </c>
      <c r="BE57" s="123" t="e">
        <f>VLOOKUP(2,AS56:AW59,4,FALSE)</f>
        <v>#N/A</v>
      </c>
      <c r="BF57" s="155" t="s">
        <v>12</v>
      </c>
      <c r="BG57" s="123" t="e">
        <f>VLOOKUP(2,AS56:AW59,5,FALSE)</f>
        <v>#N/A</v>
      </c>
      <c r="BH57" s="123" t="s">
        <v>120</v>
      </c>
      <c r="BI57" s="147"/>
      <c r="BJ57" s="147">
        <f>IF(E57&gt;G57,IF(#REF!&gt;#REF!,#REF!,0),0)</f>
        <v>0</v>
      </c>
      <c r="BK57" s="147" t="e">
        <f>IF(E57=G57,IF(#REF!=#REF!,#REF!,0),0)</f>
        <v>#REF!</v>
      </c>
      <c r="BL57" s="147">
        <f>IF(E57&lt;G57,IF(#REF!&lt;#REF!,#REF!,0),0)</f>
        <v>0</v>
      </c>
      <c r="BM57" s="147" t="e">
        <f>IF(E57=#REF!,IF(G57=#REF!,#REF!,0),0)</f>
        <v>#REF!</v>
      </c>
      <c r="BN57" s="147" t="e">
        <f>IF(E57=#REF!,#REF!,0)</f>
        <v>#REF!</v>
      </c>
      <c r="BO57" s="147" t="e">
        <f>IF(G57=#REF!,#REF!,0)</f>
        <v>#REF!</v>
      </c>
      <c r="BP57" s="147"/>
      <c r="BQ57" s="168"/>
      <c r="BR57" s="169"/>
      <c r="BS57" s="172"/>
      <c r="BT57" s="169"/>
      <c r="BU57" s="169"/>
      <c r="BV57" s="169"/>
      <c r="BW57" s="171"/>
      <c r="BX57" s="169"/>
      <c r="BY57" s="169"/>
      <c r="BZ57" s="169"/>
      <c r="CA57" s="169"/>
      <c r="CB57" s="172"/>
      <c r="CC57" s="172"/>
      <c r="CD57" s="172"/>
      <c r="CE57" s="172"/>
      <c r="CF57" s="172"/>
      <c r="CG57" s="172"/>
      <c r="CH57" s="172"/>
      <c r="CI57" s="172"/>
      <c r="CJ57" s="171"/>
      <c r="CK57" s="169"/>
      <c r="CL57" s="169"/>
      <c r="CM57" s="169"/>
      <c r="CN57" s="171"/>
      <c r="CO57" s="169"/>
      <c r="CP57" s="169"/>
      <c r="CQ57" s="169"/>
      <c r="CR57" s="172"/>
      <c r="CS57" s="172"/>
      <c r="CT57" s="172"/>
      <c r="CU57" s="172"/>
      <c r="CV57" s="173"/>
    </row>
    <row r="58" spans="1:100" ht="18.75" customHeight="1" thickBot="1">
      <c r="A58" s="56"/>
      <c r="B58" s="146"/>
      <c r="C58" s="76" t="str">
        <f>C56</f>
        <v>Schweiz</v>
      </c>
      <c r="D58" s="77"/>
      <c r="E58" s="62"/>
      <c r="F58" s="155"/>
      <c r="G58" s="62"/>
      <c r="H58" s="76" t="str">
        <f>C57</f>
        <v>Frankreich</v>
      </c>
      <c r="I58" s="77"/>
      <c r="J58" s="146"/>
      <c r="K58" s="146" t="s">
        <v>91</v>
      </c>
      <c r="L58" s="146">
        <f t="shared" si="31"/>
        <v>0</v>
      </c>
      <c r="M58" s="146">
        <f>IF($E58="",0,IF($E58&gt;$G58,3,IF($E58=G58,1,0)))</f>
        <v>0</v>
      </c>
      <c r="N58" s="146"/>
      <c r="O58" s="146">
        <f>IF($G58="",0,IF($E58&gt;$G58,0,IF($E58=$G58,1,3)))</f>
        <v>0</v>
      </c>
      <c r="P58" s="146"/>
      <c r="Q58" s="146">
        <f>E58</f>
        <v>0</v>
      </c>
      <c r="R58" s="146"/>
      <c r="S58" s="146">
        <f>G58</f>
        <v>0</v>
      </c>
      <c r="T58" s="146"/>
      <c r="U58" s="146">
        <f>G58</f>
        <v>0</v>
      </c>
      <c r="V58" s="146"/>
      <c r="W58" s="146">
        <f>E58</f>
        <v>0</v>
      </c>
      <c r="X58" s="146"/>
      <c r="Y58" s="146"/>
      <c r="Z58" s="146">
        <f>O62</f>
        <v>0</v>
      </c>
      <c r="AA58" s="146">
        <f>S62</f>
        <v>0</v>
      </c>
      <c r="AB58" s="146">
        <f>W62</f>
        <v>0</v>
      </c>
      <c r="AC58" s="146">
        <f>AA58-AB58</f>
        <v>0</v>
      </c>
      <c r="AD58" s="146">
        <f>IF(Z58&gt;Z56,-1,0)</f>
        <v>0</v>
      </c>
      <c r="AE58" s="146">
        <f>IF(Z58&gt;Z57,-1,0)</f>
        <v>0</v>
      </c>
      <c r="AF58" s="146">
        <f>IF(Z58&gt;Z59,-1,0)</f>
        <v>0</v>
      </c>
      <c r="AG58" s="146">
        <f>10000-(AJ58*1000+AM58*100+AK58*10)</f>
        <v>10000</v>
      </c>
      <c r="AH58" s="153">
        <f>RANK(AG58,AG56:AG59,1)</f>
        <v>1</v>
      </c>
      <c r="AI58" s="146" t="str">
        <f>C57</f>
        <v>Frankreich</v>
      </c>
      <c r="AJ58" s="146">
        <f t="shared" si="32"/>
        <v>0</v>
      </c>
      <c r="AK58" s="146">
        <f t="shared" si="33"/>
        <v>0</v>
      </c>
      <c r="AL58" s="146">
        <f t="shared" si="34"/>
        <v>0</v>
      </c>
      <c r="AM58" s="146">
        <f>AK58-AL58</f>
        <v>0</v>
      </c>
      <c r="AN58" s="156">
        <f>IF(AG56=AG58,IF(E58&gt;G58,AG56-0.1,AG56),AG56)</f>
        <v>10000</v>
      </c>
      <c r="AO58" s="156">
        <f>IF(AG57=AG58,IF(E61&gt;G61,AG57-0.1,AG57),AG57)</f>
        <v>10000</v>
      </c>
      <c r="AP58" s="156"/>
      <c r="AQ58" s="156">
        <f>IF(AG59=AG58,IF(G57&gt;E57,AG59-0.1,AG59),AG59)</f>
        <v>10000</v>
      </c>
      <c r="AR58" s="156">
        <f>AP60</f>
        <v>30000</v>
      </c>
      <c r="AS58" s="153">
        <f>RANK(AR58,AR56:AR59,1)</f>
        <v>1</v>
      </c>
      <c r="AT58" s="146" t="str">
        <f t="shared" si="35"/>
        <v>Frankreich</v>
      </c>
      <c r="AU58" s="146">
        <f t="shared" si="36"/>
        <v>0</v>
      </c>
      <c r="AV58" s="146">
        <f t="shared" si="37"/>
        <v>0</v>
      </c>
      <c r="AW58" s="146">
        <f t="shared" si="38"/>
        <v>0</v>
      </c>
      <c r="AX58" s="146"/>
      <c r="AY58" s="146"/>
      <c r="AZ58" s="146"/>
      <c r="BA58" s="63">
        <v>3</v>
      </c>
      <c r="BB58" s="64" t="e">
        <f>VLOOKUP(3,AS56:AT59,2,FALSE)</f>
        <v>#N/A</v>
      </c>
      <c r="BC58" s="65"/>
      <c r="BD58" s="66" t="e">
        <f>VLOOKUP(3,AS56:AW59,3,FALSE)</f>
        <v>#N/A</v>
      </c>
      <c r="BE58" s="66" t="e">
        <f>VLOOKUP(3,AS56:AW59,4,FALSE)</f>
        <v>#N/A</v>
      </c>
      <c r="BF58" s="155" t="s">
        <v>12</v>
      </c>
      <c r="BG58" s="66" t="e">
        <f>VLOOKUP(3,AS56:AW59,5,FALSE)</f>
        <v>#N/A</v>
      </c>
      <c r="BH58" s="146"/>
      <c r="BI58" s="147"/>
      <c r="BJ58" s="147">
        <f>IF(E58&gt;G58,IF(#REF!&gt;#REF!,#REF!,0),0)</f>
        <v>0</v>
      </c>
      <c r="BK58" s="147" t="e">
        <f>IF(E58=G58,IF(#REF!=#REF!,#REF!,0),0)</f>
        <v>#REF!</v>
      </c>
      <c r="BL58" s="147">
        <f>IF(E58&lt;G58,IF(#REF!&lt;#REF!,#REF!,0),0)</f>
        <v>0</v>
      </c>
      <c r="BM58" s="147" t="e">
        <f>IF(E58=#REF!,IF(G58=#REF!,#REF!,0),0)</f>
        <v>#REF!</v>
      </c>
      <c r="BN58" s="147" t="e">
        <f>IF(E58=#REF!,#REF!,0)</f>
        <v>#REF!</v>
      </c>
      <c r="BO58" s="147" t="e">
        <f>IF(G58=#REF!,#REF!,0)</f>
        <v>#REF!</v>
      </c>
      <c r="BP58" s="147"/>
      <c r="BQ58" s="168"/>
      <c r="BR58" s="169"/>
      <c r="BS58" s="175">
        <v>5</v>
      </c>
      <c r="BT58" s="169"/>
      <c r="BU58" s="176" t="s">
        <v>135</v>
      </c>
      <c r="BV58" s="169"/>
      <c r="BW58" s="171"/>
      <c r="BX58" s="169"/>
      <c r="BY58" s="169"/>
      <c r="BZ58" s="169"/>
      <c r="CA58" s="169"/>
      <c r="CB58" s="172"/>
      <c r="CC58" s="172"/>
      <c r="CD58" s="172"/>
      <c r="CE58" s="172"/>
      <c r="CF58" s="172"/>
      <c r="CG58" s="172"/>
      <c r="CH58" s="172"/>
      <c r="CI58" s="172"/>
      <c r="CJ58" s="171"/>
      <c r="CK58" s="169"/>
      <c r="CL58" s="176"/>
      <c r="CM58" s="169"/>
      <c r="CN58" s="171"/>
      <c r="CO58" s="169"/>
      <c r="CP58" s="169"/>
      <c r="CQ58" s="169"/>
      <c r="CR58" s="172"/>
      <c r="CS58" s="172"/>
      <c r="CT58" s="172"/>
      <c r="CU58" s="172"/>
      <c r="CV58" s="173"/>
    </row>
    <row r="59" spans="1:100" ht="18.75" customHeight="1" thickBot="1">
      <c r="A59" s="56"/>
      <c r="B59" s="146"/>
      <c r="C59" s="133" t="s">
        <v>146</v>
      </c>
      <c r="D59" s="79"/>
      <c r="E59" s="62"/>
      <c r="F59" s="155"/>
      <c r="G59" s="62"/>
      <c r="H59" s="78" t="str">
        <f>H57</f>
        <v>Honduras</v>
      </c>
      <c r="I59" s="79"/>
      <c r="J59" s="146"/>
      <c r="K59" s="146" t="s">
        <v>92</v>
      </c>
      <c r="L59" s="146">
        <f t="shared" si="31"/>
        <v>0</v>
      </c>
      <c r="M59" s="146"/>
      <c r="N59" s="146">
        <f>IF($E59="",0,IF($E59&gt;$G59,3,IF($E59=$G59,1,0)))</f>
        <v>0</v>
      </c>
      <c r="O59" s="146"/>
      <c r="P59" s="146">
        <f>IF($G59="",0,IF($E59&gt;$G59,0,IF($E59=$G59,1,3)))</f>
        <v>0</v>
      </c>
      <c r="Q59" s="146"/>
      <c r="R59" s="146">
        <f>E59</f>
        <v>0</v>
      </c>
      <c r="S59" s="146"/>
      <c r="T59" s="146">
        <f>G59</f>
        <v>0</v>
      </c>
      <c r="U59" s="146"/>
      <c r="V59" s="146">
        <f>G59</f>
        <v>0</v>
      </c>
      <c r="W59" s="146"/>
      <c r="X59" s="146">
        <f>E59</f>
        <v>0</v>
      </c>
      <c r="Y59" s="146"/>
      <c r="Z59" s="146">
        <f>P62</f>
        <v>0</v>
      </c>
      <c r="AA59" s="146">
        <f>T62</f>
        <v>0</v>
      </c>
      <c r="AB59" s="146">
        <f>X62</f>
        <v>0</v>
      </c>
      <c r="AC59" s="146">
        <f>AA59-AB59</f>
        <v>0</v>
      </c>
      <c r="AD59" s="146">
        <f>IF(Z59&gt;Z56,-1,0)</f>
        <v>0</v>
      </c>
      <c r="AE59" s="146">
        <f>IF(Z59&gt;Z57,-1,0)</f>
        <v>0</v>
      </c>
      <c r="AF59" s="146">
        <f>IF(Z59&gt;Z58,-1,0)</f>
        <v>0</v>
      </c>
      <c r="AG59" s="146">
        <f>10000-(AJ59*1000+AM59*100+AK59*10)</f>
        <v>10000</v>
      </c>
      <c r="AH59" s="153">
        <f>RANK(AG59,AG56:AG59,1)</f>
        <v>1</v>
      </c>
      <c r="AI59" s="146" t="str">
        <f>H57</f>
        <v>Honduras</v>
      </c>
      <c r="AJ59" s="146">
        <f t="shared" si="32"/>
        <v>0</v>
      </c>
      <c r="AK59" s="146">
        <f t="shared" si="33"/>
        <v>0</v>
      </c>
      <c r="AL59" s="146">
        <f t="shared" si="34"/>
        <v>0</v>
      </c>
      <c r="AM59" s="146">
        <f>AK59-AL59</f>
        <v>0</v>
      </c>
      <c r="AN59" s="156">
        <f>IF(AG56=AG59,IF(E60&gt;G60,AG56-0.1,AG56),AG56)</f>
        <v>10000</v>
      </c>
      <c r="AO59" s="156">
        <f>IF(AG57=AG59,IF(E59&gt;G59,AG57-0.1,AG57),AG57)</f>
        <v>10000</v>
      </c>
      <c r="AP59" s="156">
        <f>IF(AG58=AG59,IF(E57&gt;G57,AG58-0.1,AG58),AG58)</f>
        <v>10000</v>
      </c>
      <c r="AQ59" s="156"/>
      <c r="AR59" s="156">
        <f>AQ60</f>
        <v>30000</v>
      </c>
      <c r="AS59" s="153">
        <f>RANK(AR59,AR56:AR59,1)</f>
        <v>1</v>
      </c>
      <c r="AT59" s="146" t="str">
        <f t="shared" si="35"/>
        <v>Honduras</v>
      </c>
      <c r="AU59" s="146">
        <f t="shared" si="36"/>
        <v>0</v>
      </c>
      <c r="AV59" s="146">
        <f t="shared" si="37"/>
        <v>0</v>
      </c>
      <c r="AW59" s="146">
        <f t="shared" si="38"/>
        <v>0</v>
      </c>
      <c r="AX59" s="146"/>
      <c r="AY59" s="146"/>
      <c r="AZ59" s="146"/>
      <c r="BA59" s="63">
        <v>4</v>
      </c>
      <c r="BB59" s="64" t="e">
        <f>VLOOKUP(4,AS56:AT59,2,FALSE)</f>
        <v>#N/A</v>
      </c>
      <c r="BC59" s="65"/>
      <c r="BD59" s="66" t="e">
        <f>VLOOKUP(4,AS56:AW59,3,FALSE)</f>
        <v>#N/A</v>
      </c>
      <c r="BE59" s="66" t="e">
        <f>VLOOKUP(4,AS56:AW59,4,FALSE)</f>
        <v>#N/A</v>
      </c>
      <c r="BF59" s="155" t="s">
        <v>12</v>
      </c>
      <c r="BG59" s="66" t="e">
        <f>VLOOKUP(4,AS56:AW59,5,FALSE)</f>
        <v>#N/A</v>
      </c>
      <c r="BH59" s="146"/>
      <c r="BI59" s="147"/>
      <c r="BJ59" s="147">
        <f>IF(E59&gt;G59,IF(#REF!&gt;#REF!,#REF!,0),0)</f>
        <v>0</v>
      </c>
      <c r="BK59" s="147" t="e">
        <f>IF(E59=G59,IF(#REF!=#REF!,#REF!,0),0)</f>
        <v>#REF!</v>
      </c>
      <c r="BL59" s="147">
        <f>IF(E59&lt;G59,IF(#REF!&lt;#REF!,#REF!,0),0)</f>
        <v>0</v>
      </c>
      <c r="BM59" s="147" t="e">
        <f>IF(E59=#REF!,IF(G59=#REF!,#REF!,0),0)</f>
        <v>#REF!</v>
      </c>
      <c r="BN59" s="147" t="e">
        <f>IF(E59=#REF!,#REF!,0)</f>
        <v>#REF!</v>
      </c>
      <c r="BO59" s="147" t="e">
        <f>IF(G59=#REF!,#REF!,0)</f>
        <v>#REF!</v>
      </c>
      <c r="BP59" s="147"/>
      <c r="BQ59" s="168"/>
      <c r="BR59" s="169"/>
      <c r="BS59" s="169"/>
      <c r="BT59" s="169"/>
      <c r="BU59" s="171"/>
      <c r="BV59" s="169"/>
      <c r="BW59" s="171"/>
      <c r="BX59" s="169"/>
      <c r="BY59" s="169"/>
      <c r="BZ59" s="169"/>
      <c r="CA59" s="169"/>
      <c r="CB59" s="172"/>
      <c r="CC59" s="172"/>
      <c r="CD59" s="172"/>
      <c r="CE59" s="172"/>
      <c r="CF59" s="172"/>
      <c r="CG59" s="172"/>
      <c r="CH59" s="172"/>
      <c r="CI59" s="172"/>
      <c r="CJ59" s="171"/>
      <c r="CK59" s="169"/>
      <c r="CL59" s="171"/>
      <c r="CM59" s="169"/>
      <c r="CN59" s="171"/>
      <c r="CO59" s="169"/>
      <c r="CP59" s="169"/>
      <c r="CQ59" s="169"/>
      <c r="CR59" s="172"/>
      <c r="CS59" s="172"/>
      <c r="CT59" s="172"/>
      <c r="CU59" s="172"/>
      <c r="CV59" s="173"/>
    </row>
    <row r="60" spans="1:100" ht="18.75" customHeight="1" thickBot="1">
      <c r="A60" s="56"/>
      <c r="B60" s="146"/>
      <c r="C60" s="76" t="str">
        <f>C56</f>
        <v>Schweiz</v>
      </c>
      <c r="D60" s="77"/>
      <c r="E60" s="62"/>
      <c r="F60" s="155"/>
      <c r="G60" s="62"/>
      <c r="H60" s="76" t="str">
        <f>H57</f>
        <v>Honduras</v>
      </c>
      <c r="I60" s="77"/>
      <c r="J60" s="146"/>
      <c r="K60" s="146" t="s">
        <v>93</v>
      </c>
      <c r="L60" s="146">
        <f t="shared" si="31"/>
        <v>0</v>
      </c>
      <c r="M60" s="146">
        <f>IF($E60="",0,IF($E60&gt;$G60,3,IF($E60=G60,1,0)))</f>
        <v>0</v>
      </c>
      <c r="N60" s="146"/>
      <c r="O60" s="146"/>
      <c r="P60" s="146">
        <f>IF($G60="",0,IF($E60&gt;$G60,0,IF($E60=$G60,1,3)))</f>
        <v>0</v>
      </c>
      <c r="Q60" s="146">
        <f>E60</f>
        <v>0</v>
      </c>
      <c r="R60" s="146"/>
      <c r="S60" s="146"/>
      <c r="T60" s="146">
        <f>G60</f>
        <v>0</v>
      </c>
      <c r="U60" s="146">
        <f>G60</f>
        <v>0</v>
      </c>
      <c r="V60" s="146"/>
      <c r="W60" s="146"/>
      <c r="X60" s="146">
        <f>E60</f>
        <v>0</v>
      </c>
      <c r="Y60" s="146"/>
      <c r="Z60" s="146"/>
      <c r="AA60" s="146"/>
      <c r="AB60" s="146"/>
      <c r="AC60" s="146"/>
      <c r="AD60" s="146"/>
      <c r="AE60" s="146"/>
      <c r="AF60" s="146"/>
      <c r="AG60" s="146"/>
      <c r="AH60" s="146"/>
      <c r="AI60" s="146"/>
      <c r="AJ60" s="146"/>
      <c r="AK60" s="146"/>
      <c r="AL60" s="146"/>
      <c r="AM60" s="146"/>
      <c r="AN60" s="156">
        <f>SUM(AN56:AN59)</f>
        <v>30000</v>
      </c>
      <c r="AO60" s="156">
        <f>SUM(AO56:AO59)</f>
        <v>30000</v>
      </c>
      <c r="AP60" s="156">
        <f>SUM(AP56:AP59)</f>
        <v>30000</v>
      </c>
      <c r="AQ60" s="156">
        <f>SUM(AQ56:AQ59)</f>
        <v>30000</v>
      </c>
      <c r="AR60" s="15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  <c r="BI60" s="146"/>
      <c r="BJ60" s="147">
        <f>IF(E60&gt;G60,IF(#REF!&gt;#REF!,#REF!,0),0)</f>
        <v>0</v>
      </c>
      <c r="BK60" s="147" t="e">
        <f>IF(E60=G60,IF(#REF!=#REF!,#REF!,0),0)</f>
        <v>#REF!</v>
      </c>
      <c r="BL60" s="147">
        <f>IF(E60&lt;G60,IF(#REF!&lt;#REF!,#REF!,0),0)</f>
        <v>0</v>
      </c>
      <c r="BM60" s="147" t="e">
        <f>IF(E60=#REF!,IF(G60=#REF!,#REF!,0),0)</f>
        <v>#REF!</v>
      </c>
      <c r="BN60" s="147" t="e">
        <f>IF(E60=#REF!,#REF!,0)</f>
        <v>#REF!</v>
      </c>
      <c r="BO60" s="147" t="e">
        <f>IF(G60=#REF!,#REF!,0)</f>
        <v>#REF!</v>
      </c>
      <c r="BP60" s="146"/>
      <c r="BQ60" s="168"/>
      <c r="BR60" s="169"/>
      <c r="BS60" s="175">
        <v>20</v>
      </c>
      <c r="BT60" s="169"/>
      <c r="BU60" s="176" t="s">
        <v>47</v>
      </c>
      <c r="BV60" s="169"/>
      <c r="BW60" s="171"/>
      <c r="BX60" s="169"/>
      <c r="BY60" s="169"/>
      <c r="BZ60" s="169"/>
      <c r="CA60" s="169"/>
      <c r="CB60" s="172"/>
      <c r="CC60" s="172"/>
      <c r="CD60" s="172"/>
      <c r="CE60" s="172"/>
      <c r="CF60" s="172"/>
      <c r="CG60" s="172"/>
      <c r="CH60" s="172"/>
      <c r="CI60" s="172"/>
      <c r="CJ60" s="171"/>
      <c r="CK60" s="169"/>
      <c r="CL60" s="176"/>
      <c r="CM60" s="169"/>
      <c r="CN60" s="171"/>
      <c r="CO60" s="169"/>
      <c r="CP60" s="169"/>
      <c r="CQ60" s="169"/>
      <c r="CR60" s="172"/>
      <c r="CS60" s="172"/>
      <c r="CT60" s="172"/>
      <c r="CU60" s="172"/>
      <c r="CV60" s="173"/>
    </row>
    <row r="61" spans="1:100" ht="18.75" customHeight="1" thickBot="1">
      <c r="A61" s="56"/>
      <c r="B61" s="146"/>
      <c r="C61" s="133" t="s">
        <v>146</v>
      </c>
      <c r="D61" s="79"/>
      <c r="E61" s="62"/>
      <c r="F61" s="155"/>
      <c r="G61" s="62"/>
      <c r="H61" s="78" t="str">
        <f>C57</f>
        <v>Frankreich</v>
      </c>
      <c r="I61" s="79"/>
      <c r="J61" s="146"/>
      <c r="K61" s="146" t="s">
        <v>93</v>
      </c>
      <c r="L61" s="146">
        <f t="shared" si="31"/>
        <v>0</v>
      </c>
      <c r="M61" s="146"/>
      <c r="N61" s="146">
        <f>IF($E61="",0,IF($E61&gt;$G61,3,IF($E61=$G61,1,0)))</f>
        <v>0</v>
      </c>
      <c r="O61" s="146">
        <f>IF($G61="",0,IF($E61&gt;$G61,0,IF($E61=$G61,1,3)))</f>
        <v>0</v>
      </c>
      <c r="P61" s="146"/>
      <c r="Q61" s="146"/>
      <c r="R61" s="146">
        <f>E61</f>
        <v>0</v>
      </c>
      <c r="S61" s="146">
        <f>G61</f>
        <v>0</v>
      </c>
      <c r="T61" s="146"/>
      <c r="U61" s="146"/>
      <c r="V61" s="146">
        <f>G61</f>
        <v>0</v>
      </c>
      <c r="W61" s="146">
        <f>E61</f>
        <v>0</v>
      </c>
      <c r="X61" s="146"/>
      <c r="Y61" s="146"/>
      <c r="Z61" s="146" t="s">
        <v>30</v>
      </c>
      <c r="AA61" s="146"/>
      <c r="AB61" s="146"/>
      <c r="AC61" s="146"/>
      <c r="AD61" s="146"/>
      <c r="AE61" s="146"/>
      <c r="AF61" s="146"/>
      <c r="AG61" s="146" t="b">
        <f>OR(AG56=AG57,AG56=AG58,AG56=AG59,AG57=AG58,AG57=AG59,AG58=AG59)</f>
        <v>1</v>
      </c>
      <c r="AH61" s="146"/>
      <c r="AI61" s="146"/>
      <c r="AJ61" s="146"/>
      <c r="AK61" s="146"/>
      <c r="AL61" s="146"/>
      <c r="AM61" s="146"/>
      <c r="AN61" s="146"/>
      <c r="AO61" s="146" t="s">
        <v>34</v>
      </c>
      <c r="AP61" s="146"/>
      <c r="AQ61" s="146"/>
      <c r="AR61" s="146" t="b">
        <f>OR(AR56=AR57,AR56=AR58,AR56=AR59,AR57=AR58,AR57=AR59,AR58=AR59)</f>
        <v>1</v>
      </c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  <c r="BI61" s="146"/>
      <c r="BJ61" s="147">
        <f>IF(E61&gt;G61,IF(#REF!&gt;#REF!,#REF!,0),0)</f>
        <v>0</v>
      </c>
      <c r="BK61" s="147" t="e">
        <f>IF(E61=G61,IF(#REF!=#REF!,#REF!,0),0)</f>
        <v>#REF!</v>
      </c>
      <c r="BL61" s="147">
        <f>IF(E61&lt;G61,IF(#REF!&lt;#REF!,#REF!,0),0)</f>
        <v>0</v>
      </c>
      <c r="BM61" s="147" t="e">
        <f>IF(E61=#REF!,IF(G61=#REF!,#REF!,0),0)</f>
        <v>#REF!</v>
      </c>
      <c r="BN61" s="147" t="e">
        <f>IF(E61=#REF!,#REF!,0)</f>
        <v>#REF!</v>
      </c>
      <c r="BO61" s="147" t="e">
        <f>IF(G61=#REF!,#REF!,0)</f>
        <v>#REF!</v>
      </c>
      <c r="BP61" s="146"/>
      <c r="BQ61" s="168"/>
      <c r="BR61" s="169"/>
      <c r="BS61" s="172"/>
      <c r="BT61" s="169"/>
      <c r="BU61" s="169"/>
      <c r="BV61" s="169"/>
      <c r="BW61" s="171"/>
      <c r="BX61" s="169"/>
      <c r="BY61" s="169"/>
      <c r="BZ61" s="169"/>
      <c r="CA61" s="169"/>
      <c r="CB61" s="172"/>
      <c r="CC61" s="172"/>
      <c r="CD61" s="172"/>
      <c r="CE61" s="172"/>
      <c r="CF61" s="172"/>
      <c r="CG61" s="172"/>
      <c r="CH61" s="172"/>
      <c r="CI61" s="172"/>
      <c r="CJ61" s="171"/>
      <c r="CK61" s="169"/>
      <c r="CL61" s="169"/>
      <c r="CM61" s="169"/>
      <c r="CN61" s="171"/>
      <c r="CO61" s="169"/>
      <c r="CP61" s="169"/>
      <c r="CQ61" s="169"/>
      <c r="CR61" s="172"/>
      <c r="CS61" s="172"/>
      <c r="CT61" s="172"/>
      <c r="CU61" s="172"/>
      <c r="CV61" s="173"/>
    </row>
    <row r="62" spans="1:100" ht="18.75" customHeight="1" thickBot="1">
      <c r="A62" s="56"/>
      <c r="B62" s="146"/>
      <c r="C62" s="157"/>
      <c r="D62" s="146"/>
      <c r="E62" s="147"/>
      <c r="F62" s="146"/>
      <c r="G62" s="147"/>
      <c r="H62" s="146"/>
      <c r="I62" s="146"/>
      <c r="J62" s="146"/>
      <c r="K62" s="146"/>
      <c r="L62" s="146"/>
      <c r="M62" s="146">
        <f t="shared" ref="M62:X62" si="39">SUM(M56:M61)</f>
        <v>0</v>
      </c>
      <c r="N62" s="146">
        <f t="shared" si="39"/>
        <v>0</v>
      </c>
      <c r="O62" s="146">
        <f t="shared" si="39"/>
        <v>0</v>
      </c>
      <c r="P62" s="146">
        <f t="shared" si="39"/>
        <v>0</v>
      </c>
      <c r="Q62" s="146">
        <f t="shared" si="39"/>
        <v>0</v>
      </c>
      <c r="R62" s="146">
        <f t="shared" si="39"/>
        <v>0</v>
      </c>
      <c r="S62" s="146">
        <f t="shared" si="39"/>
        <v>0</v>
      </c>
      <c r="T62" s="146">
        <f t="shared" si="39"/>
        <v>0</v>
      </c>
      <c r="U62" s="146">
        <f t="shared" si="39"/>
        <v>0</v>
      </c>
      <c r="V62" s="146">
        <f t="shared" si="39"/>
        <v>0</v>
      </c>
      <c r="W62" s="146">
        <f t="shared" si="39"/>
        <v>0</v>
      </c>
      <c r="X62" s="146">
        <f t="shared" si="39"/>
        <v>0</v>
      </c>
      <c r="Y62" s="146"/>
      <c r="Z62" s="146"/>
      <c r="AA62" s="146"/>
      <c r="AB62" s="146"/>
      <c r="AC62" s="146"/>
      <c r="AD62" s="146"/>
      <c r="AE62" s="146"/>
      <c r="AF62" s="146"/>
      <c r="AG62" s="146"/>
      <c r="AH62" s="146"/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  <c r="BI62" s="146"/>
      <c r="BJ62" s="146"/>
      <c r="BK62" s="146"/>
      <c r="BL62" s="146"/>
      <c r="BM62" s="146"/>
      <c r="BN62" s="146"/>
      <c r="BO62" s="146"/>
      <c r="BP62" s="146"/>
      <c r="BQ62" s="168"/>
      <c r="BR62" s="169"/>
      <c r="BS62" s="175">
        <v>10</v>
      </c>
      <c r="BT62" s="169"/>
      <c r="BU62" s="176" t="s">
        <v>46</v>
      </c>
      <c r="BV62" s="169"/>
      <c r="BW62" s="171"/>
      <c r="BX62" s="169"/>
      <c r="BY62" s="169"/>
      <c r="BZ62" s="169"/>
      <c r="CA62" s="169"/>
      <c r="CB62" s="172"/>
      <c r="CC62" s="172"/>
      <c r="CD62" s="172"/>
      <c r="CE62" s="172"/>
      <c r="CF62" s="172"/>
      <c r="CG62" s="172"/>
      <c r="CH62" s="172"/>
      <c r="CI62" s="172"/>
      <c r="CJ62" s="171"/>
      <c r="CK62" s="169"/>
      <c r="CL62" s="176"/>
      <c r="CM62" s="169"/>
      <c r="CN62" s="171"/>
      <c r="CO62" s="169"/>
      <c r="CP62" s="169"/>
      <c r="CQ62" s="169"/>
      <c r="CR62" s="172"/>
      <c r="CS62" s="172"/>
      <c r="CT62" s="172"/>
      <c r="CU62" s="172"/>
      <c r="CV62" s="173"/>
    </row>
    <row r="63" spans="1:100" ht="18.75" customHeight="1" thickBot="1">
      <c r="A63" s="56"/>
      <c r="B63" s="146"/>
      <c r="C63" s="146"/>
      <c r="D63" s="146"/>
      <c r="E63" s="147"/>
      <c r="F63" s="146"/>
      <c r="G63" s="147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  <c r="AA63" s="146"/>
      <c r="AB63" s="146"/>
      <c r="AC63" s="146"/>
      <c r="AD63" s="146"/>
      <c r="AE63" s="146"/>
      <c r="AF63" s="146"/>
      <c r="AG63" s="146"/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  <c r="BI63" s="146"/>
      <c r="BJ63" s="146"/>
      <c r="BK63" s="146"/>
      <c r="BL63" s="146"/>
      <c r="BM63" s="146"/>
      <c r="BN63" s="146"/>
      <c r="BO63" s="146"/>
      <c r="BP63" s="146"/>
      <c r="BQ63" s="168"/>
      <c r="BR63" s="169"/>
      <c r="BS63" s="172"/>
      <c r="BT63" s="169"/>
      <c r="BU63" s="169"/>
      <c r="BV63" s="169"/>
      <c r="BW63" s="171"/>
      <c r="BX63" s="169"/>
      <c r="BY63" s="169"/>
      <c r="BZ63" s="169"/>
      <c r="CA63" s="169"/>
      <c r="CB63" s="172"/>
      <c r="CC63" s="172"/>
      <c r="CD63" s="172"/>
      <c r="CE63" s="172"/>
      <c r="CF63" s="172"/>
      <c r="CG63" s="172"/>
      <c r="CH63" s="172"/>
      <c r="CI63" s="172"/>
      <c r="CJ63" s="171"/>
      <c r="CK63" s="169"/>
      <c r="CL63" s="169"/>
      <c r="CM63" s="169"/>
      <c r="CN63" s="171"/>
      <c r="CO63" s="169"/>
      <c r="CP63" s="169"/>
      <c r="CQ63" s="169"/>
      <c r="CR63" s="172"/>
      <c r="CS63" s="172"/>
      <c r="CT63" s="172"/>
      <c r="CU63" s="172"/>
      <c r="CV63" s="173"/>
    </row>
    <row r="64" spans="1:100" ht="18.75" customHeight="1" thickBot="1">
      <c r="A64" s="56"/>
      <c r="B64" s="146"/>
      <c r="C64" s="146"/>
      <c r="D64" s="146"/>
      <c r="E64" s="147"/>
      <c r="F64" s="146"/>
      <c r="G64" s="147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  <c r="AH64" s="146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  <c r="BI64" s="146"/>
      <c r="BJ64" s="146"/>
      <c r="BK64" s="146"/>
      <c r="BL64" s="146"/>
      <c r="BM64" s="146"/>
      <c r="BN64" s="146"/>
      <c r="BO64" s="146"/>
      <c r="BP64" s="146"/>
      <c r="BQ64" s="168"/>
      <c r="BR64" s="169"/>
      <c r="BS64" s="175">
        <v>30</v>
      </c>
      <c r="BT64" s="169"/>
      <c r="BU64" s="176" t="s">
        <v>48</v>
      </c>
      <c r="BV64" s="169"/>
      <c r="BW64" s="171"/>
      <c r="BX64" s="169"/>
      <c r="BY64" s="169"/>
      <c r="BZ64" s="169"/>
      <c r="CA64" s="169"/>
      <c r="CB64" s="172"/>
      <c r="CC64" s="172"/>
      <c r="CD64" s="172"/>
      <c r="CE64" s="172"/>
      <c r="CF64" s="172"/>
      <c r="CG64" s="172"/>
      <c r="CH64" s="172"/>
      <c r="CI64" s="172"/>
      <c r="CJ64" s="171"/>
      <c r="CK64" s="169"/>
      <c r="CL64" s="176"/>
      <c r="CM64" s="169"/>
      <c r="CN64" s="171"/>
      <c r="CO64" s="169"/>
      <c r="CP64" s="169"/>
      <c r="CQ64" s="169"/>
      <c r="CR64" s="172"/>
      <c r="CS64" s="172"/>
      <c r="CT64" s="172"/>
      <c r="CU64" s="172"/>
      <c r="CV64" s="173"/>
    </row>
    <row r="65" spans="1:100" ht="18.75" customHeight="1" thickBot="1">
      <c r="A65" s="56"/>
      <c r="B65" s="146"/>
      <c r="C65" s="151" t="s">
        <v>84</v>
      </c>
      <c r="D65" s="146"/>
      <c r="E65" s="147"/>
      <c r="F65" s="146"/>
      <c r="G65" s="147"/>
      <c r="H65" s="146"/>
      <c r="I65" s="146"/>
      <c r="J65" s="146"/>
      <c r="K65" s="146"/>
      <c r="L65" s="146"/>
      <c r="M65" s="146" t="s">
        <v>4</v>
      </c>
      <c r="N65" s="146"/>
      <c r="O65" s="146"/>
      <c r="P65" s="146"/>
      <c r="Q65" s="146" t="s">
        <v>6</v>
      </c>
      <c r="R65" s="146"/>
      <c r="S65" s="146"/>
      <c r="T65" s="146"/>
      <c r="U65" s="146" t="s">
        <v>7</v>
      </c>
      <c r="V65" s="146"/>
      <c r="W65" s="146"/>
      <c r="X65" s="146"/>
      <c r="Y65" s="146"/>
      <c r="Z65" s="146" t="s">
        <v>4</v>
      </c>
      <c r="AA65" s="146" t="s">
        <v>5</v>
      </c>
      <c r="AB65" s="146"/>
      <c r="AC65" s="146"/>
      <c r="AD65" s="146" t="s">
        <v>9</v>
      </c>
      <c r="AE65" s="146"/>
      <c r="AF65" s="146"/>
      <c r="AG65" s="146"/>
      <c r="AH65" s="146" t="s">
        <v>32</v>
      </c>
      <c r="AI65" s="146"/>
      <c r="AJ65" s="146"/>
      <c r="AK65" s="146"/>
      <c r="AL65" s="146"/>
      <c r="AM65" s="146"/>
      <c r="AN65" s="146" t="s">
        <v>35</v>
      </c>
      <c r="AO65" s="146"/>
      <c r="AP65" s="146"/>
      <c r="AQ65" s="146"/>
      <c r="AR65" s="146"/>
      <c r="AS65" s="146" t="s">
        <v>33</v>
      </c>
      <c r="AT65" s="146"/>
      <c r="AU65" s="146"/>
      <c r="AV65" s="146"/>
      <c r="AW65" s="146"/>
      <c r="AX65" s="146"/>
      <c r="AY65" s="146"/>
      <c r="AZ65" s="146"/>
      <c r="BA65" s="146"/>
      <c r="BB65" s="152" t="s">
        <v>10</v>
      </c>
      <c r="BC65" s="146"/>
      <c r="BD65" s="153" t="s">
        <v>4</v>
      </c>
      <c r="BE65" s="146"/>
      <c r="BF65" s="150" t="s">
        <v>5</v>
      </c>
      <c r="BG65" s="146"/>
      <c r="BH65" s="146"/>
      <c r="BI65" s="147"/>
      <c r="BJ65" s="146"/>
      <c r="BK65" s="146"/>
      <c r="BL65" s="146"/>
      <c r="BM65" s="146"/>
      <c r="BN65" s="146"/>
      <c r="BO65" s="146"/>
      <c r="BP65" s="147"/>
      <c r="BQ65" s="168"/>
      <c r="BR65" s="169"/>
      <c r="BS65" s="172"/>
      <c r="BT65" s="169"/>
      <c r="BU65" s="169"/>
      <c r="BV65" s="169"/>
      <c r="BW65" s="171"/>
      <c r="BX65" s="169"/>
      <c r="BY65" s="169"/>
      <c r="BZ65" s="169"/>
      <c r="CA65" s="169"/>
      <c r="CB65" s="172"/>
      <c r="CC65" s="172"/>
      <c r="CD65" s="172"/>
      <c r="CE65" s="172"/>
      <c r="CF65" s="172"/>
      <c r="CG65" s="172"/>
      <c r="CH65" s="172"/>
      <c r="CI65" s="172"/>
      <c r="CJ65" s="171"/>
      <c r="CK65" s="169"/>
      <c r="CL65" s="169"/>
      <c r="CM65" s="169"/>
      <c r="CN65" s="171"/>
      <c r="CO65" s="169"/>
      <c r="CP65" s="169"/>
      <c r="CQ65" s="169"/>
      <c r="CR65" s="172"/>
      <c r="CS65" s="172"/>
      <c r="CT65" s="172"/>
      <c r="CU65" s="172"/>
      <c r="CV65" s="173"/>
    </row>
    <row r="66" spans="1:100" ht="18.75" customHeight="1" thickBot="1">
      <c r="A66" s="56"/>
      <c r="B66" s="146"/>
      <c r="C66" s="146"/>
      <c r="D66" s="146"/>
      <c r="E66" s="147"/>
      <c r="F66" s="146"/>
      <c r="G66" s="147"/>
      <c r="H66" s="146"/>
      <c r="I66" s="146"/>
      <c r="J66" s="146"/>
      <c r="K66" s="146"/>
      <c r="L66" s="146"/>
      <c r="M66" s="146" t="s">
        <v>0</v>
      </c>
      <c r="N66" s="146" t="s">
        <v>1</v>
      </c>
      <c r="O66" s="146" t="s">
        <v>2</v>
      </c>
      <c r="P66" s="146" t="s">
        <v>3</v>
      </c>
      <c r="Q66" s="146" t="s">
        <v>0</v>
      </c>
      <c r="R66" s="146" t="s">
        <v>1</v>
      </c>
      <c r="S66" s="146" t="s">
        <v>2</v>
      </c>
      <c r="T66" s="146" t="s">
        <v>3</v>
      </c>
      <c r="U66" s="146" t="s">
        <v>0</v>
      </c>
      <c r="V66" s="146" t="s">
        <v>1</v>
      </c>
      <c r="W66" s="146" t="s">
        <v>2</v>
      </c>
      <c r="X66" s="146" t="s">
        <v>3</v>
      </c>
      <c r="Y66" s="146"/>
      <c r="Z66" s="146" t="s">
        <v>8</v>
      </c>
      <c r="AA66" s="146"/>
      <c r="AB66" s="146"/>
      <c r="AC66" s="146"/>
      <c r="AD66" s="146"/>
      <c r="AE66" s="146"/>
      <c r="AF66" s="146"/>
      <c r="AG66" s="146"/>
      <c r="AH66" s="146" t="s">
        <v>31</v>
      </c>
      <c r="AI66" s="146"/>
      <c r="AJ66" s="146"/>
      <c r="AK66" s="146"/>
      <c r="AL66" s="146"/>
      <c r="AM66" s="146"/>
      <c r="AN66" s="146" t="str">
        <f>AI67</f>
        <v>Argentinien</v>
      </c>
      <c r="AO66" s="146" t="str">
        <f>AI68</f>
        <v>Bosnien</v>
      </c>
      <c r="AP66" s="146" t="str">
        <f>AI69</f>
        <v>Iran</v>
      </c>
      <c r="AQ66" s="146" t="str">
        <f>AI70</f>
        <v>Nigeria</v>
      </c>
      <c r="AR66" s="146"/>
      <c r="AS66" s="146" t="s">
        <v>31</v>
      </c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  <c r="BI66" s="147"/>
      <c r="BJ66" s="147"/>
      <c r="BK66" s="147"/>
      <c r="BL66" s="147"/>
      <c r="BM66" s="147"/>
      <c r="BN66" s="147"/>
      <c r="BO66" s="147"/>
      <c r="BP66" s="147"/>
      <c r="BQ66" s="168"/>
      <c r="BR66" s="169"/>
      <c r="BS66" s="175">
        <v>40</v>
      </c>
      <c r="BT66" s="169"/>
      <c r="BU66" s="176" t="s">
        <v>43</v>
      </c>
      <c r="BV66" s="169"/>
      <c r="BW66" s="171"/>
      <c r="BX66" s="169"/>
      <c r="BY66" s="169"/>
      <c r="BZ66" s="169"/>
      <c r="CA66" s="169"/>
      <c r="CB66" s="172"/>
      <c r="CC66" s="172"/>
      <c r="CD66" s="172"/>
      <c r="CE66" s="172"/>
      <c r="CF66" s="172"/>
      <c r="CG66" s="172"/>
      <c r="CH66" s="172"/>
      <c r="CI66" s="172"/>
      <c r="CJ66" s="171"/>
      <c r="CK66" s="169"/>
      <c r="CL66" s="176"/>
      <c r="CM66" s="169"/>
      <c r="CN66" s="171"/>
      <c r="CO66" s="169"/>
      <c r="CP66" s="169"/>
      <c r="CQ66" s="169"/>
      <c r="CR66" s="172"/>
      <c r="CS66" s="172"/>
      <c r="CT66" s="172"/>
      <c r="CU66" s="172"/>
      <c r="CV66" s="173"/>
    </row>
    <row r="67" spans="1:100" ht="18.75" customHeight="1" thickBot="1">
      <c r="A67" s="56"/>
      <c r="B67" s="146"/>
      <c r="C67" s="134" t="s">
        <v>59</v>
      </c>
      <c r="D67" s="86"/>
      <c r="E67" s="62"/>
      <c r="F67" s="155"/>
      <c r="G67" s="62"/>
      <c r="H67" s="134" t="s">
        <v>147</v>
      </c>
      <c r="I67" s="86"/>
      <c r="J67" s="146"/>
      <c r="K67" s="146" t="s">
        <v>94</v>
      </c>
      <c r="L67" s="146">
        <f t="shared" ref="L67:L72" si="40">IF(E67-G67&gt;0,1,IF(G67=E67,0,-1))</f>
        <v>0</v>
      </c>
      <c r="M67" s="146">
        <f>IF($E67="",0,IF($E67&gt;$G67,3,IF($E67=G67,1,0)))</f>
        <v>0</v>
      </c>
      <c r="N67" s="146">
        <f>IF($G67="",0,IF($E67&gt;$G67,0,IF($E67=G67,1,3)))</f>
        <v>0</v>
      </c>
      <c r="O67" s="146"/>
      <c r="P67" s="146"/>
      <c r="Q67" s="146">
        <f>E67</f>
        <v>0</v>
      </c>
      <c r="R67" s="146">
        <f>G67</f>
        <v>0</v>
      </c>
      <c r="S67" s="146"/>
      <c r="T67" s="146"/>
      <c r="U67" s="146">
        <f>G67</f>
        <v>0</v>
      </c>
      <c r="V67" s="146">
        <f>E67</f>
        <v>0</v>
      </c>
      <c r="W67" s="146"/>
      <c r="X67" s="146"/>
      <c r="Y67" s="146"/>
      <c r="Z67" s="146">
        <f>M73</f>
        <v>0</v>
      </c>
      <c r="AA67" s="146">
        <f>Q73</f>
        <v>0</v>
      </c>
      <c r="AB67" s="146">
        <f>U73</f>
        <v>0</v>
      </c>
      <c r="AC67" s="146">
        <f>AA67-AB67</f>
        <v>0</v>
      </c>
      <c r="AD67" s="146">
        <f>IF(Z67&gt;Z68,-1,0)</f>
        <v>0</v>
      </c>
      <c r="AE67" s="146">
        <f>IF(Z67&gt;Z69,-1,0)</f>
        <v>0</v>
      </c>
      <c r="AF67" s="146">
        <f>IF(Z67&gt;Z70,-1,0)</f>
        <v>0</v>
      </c>
      <c r="AG67" s="146">
        <f>10000-(AJ67*1000+AM67*100+AK67*10)</f>
        <v>10000</v>
      </c>
      <c r="AH67" s="153">
        <f>RANK(AG67,AG67:AG70,1)</f>
        <v>1</v>
      </c>
      <c r="AI67" s="146" t="str">
        <f>C67</f>
        <v>Argentinien</v>
      </c>
      <c r="AJ67" s="146">
        <f t="shared" ref="AJ67:AJ70" si="41">Z67</f>
        <v>0</v>
      </c>
      <c r="AK67" s="146">
        <f t="shared" ref="AK67:AK70" si="42">AA67</f>
        <v>0</v>
      </c>
      <c r="AL67" s="146">
        <f t="shared" ref="AL67:AL70" si="43">AB67</f>
        <v>0</v>
      </c>
      <c r="AM67" s="146">
        <f>AK67-AL67</f>
        <v>0</v>
      </c>
      <c r="AN67" s="156"/>
      <c r="AO67" s="156">
        <f>IF(AG68=AG67,IF(G67&gt;E67,AG68-0.1,AG68),AG68)</f>
        <v>10000</v>
      </c>
      <c r="AP67" s="156">
        <f>IF(AG69=AG67,IF(G69&gt;E69,AG69-0.1,AG69),AG69)</f>
        <v>10000</v>
      </c>
      <c r="AQ67" s="156">
        <f>IF(AG70=AG67,IF(G71&gt;E71,AG70-0.1,AG70),AG70)</f>
        <v>10000</v>
      </c>
      <c r="AR67" s="156">
        <f>AN71</f>
        <v>30000</v>
      </c>
      <c r="AS67" s="153">
        <f>RANK(AR67,AR67:AR70,1)</f>
        <v>1</v>
      </c>
      <c r="AT67" s="146" t="str">
        <f t="shared" ref="AT67:AT70" si="44">AI67</f>
        <v>Argentinien</v>
      </c>
      <c r="AU67" s="146">
        <f t="shared" ref="AU67:AU70" si="45">AJ67</f>
        <v>0</v>
      </c>
      <c r="AV67" s="146">
        <f t="shared" ref="AV67:AV70" si="46">AK67</f>
        <v>0</v>
      </c>
      <c r="AW67" s="146">
        <f t="shared" ref="AW67:AW70" si="47">AL67</f>
        <v>0</v>
      </c>
      <c r="AX67" s="146"/>
      <c r="AY67" s="146"/>
      <c r="AZ67" s="146"/>
      <c r="BA67" s="87">
        <v>1</v>
      </c>
      <c r="BB67" s="85" t="str">
        <f>VLOOKUP(1,AS67:AT70,2,FALSE)</f>
        <v>Argentinien</v>
      </c>
      <c r="BC67" s="86"/>
      <c r="BD67" s="88">
        <f>VLOOKUP(1,AS67:AW70,3,FALSE)</f>
        <v>0</v>
      </c>
      <c r="BE67" s="89">
        <f>VLOOKUP(1,AS67:AW70,4,FALSE)</f>
        <v>0</v>
      </c>
      <c r="BF67" s="155" t="s">
        <v>12</v>
      </c>
      <c r="BG67" s="89">
        <f>VLOOKUP(1,AS67:AW70,5,FALSE)</f>
        <v>0</v>
      </c>
      <c r="BH67" s="90" t="s">
        <v>119</v>
      </c>
      <c r="BI67" s="147"/>
      <c r="BJ67" s="147">
        <f>IF(E67&gt;G67,IF(#REF!&gt;#REF!,#REF!,0),0)</f>
        <v>0</v>
      </c>
      <c r="BK67" s="147" t="e">
        <f>IF(E67=G67,IF(#REF!=#REF!,#REF!,0),0)</f>
        <v>#REF!</v>
      </c>
      <c r="BL67" s="147">
        <f>IF(E67&lt;G67,IF(#REF!&lt;#REF!,#REF!,0),0)</f>
        <v>0</v>
      </c>
      <c r="BM67" s="147" t="e">
        <f>IF(E67=#REF!,IF(G67=#REF!,#REF!,0),0)</f>
        <v>#REF!</v>
      </c>
      <c r="BN67" s="147" t="e">
        <f>IF(E67=#REF!,#REF!,0)</f>
        <v>#REF!</v>
      </c>
      <c r="BO67" s="147" t="e">
        <f>IF(G67=#REF!,#REF!,0)</f>
        <v>#REF!</v>
      </c>
      <c r="BP67" s="147"/>
      <c r="BQ67" s="168"/>
      <c r="BR67" s="169"/>
      <c r="BS67" s="172"/>
      <c r="BT67" s="169"/>
      <c r="BU67" s="176"/>
      <c r="BV67" s="169"/>
      <c r="BW67" s="171"/>
      <c r="BX67" s="169"/>
      <c r="BY67" s="169"/>
      <c r="BZ67" s="169"/>
      <c r="CA67" s="169"/>
      <c r="CB67" s="172"/>
      <c r="CC67" s="172"/>
      <c r="CD67" s="172"/>
      <c r="CE67" s="172"/>
      <c r="CF67" s="172"/>
      <c r="CG67" s="172"/>
      <c r="CH67" s="172"/>
      <c r="CI67" s="172"/>
      <c r="CJ67" s="171"/>
      <c r="CK67" s="169"/>
      <c r="CL67" s="176"/>
      <c r="CM67" s="169"/>
      <c r="CN67" s="171"/>
      <c r="CO67" s="169"/>
      <c r="CP67" s="169"/>
      <c r="CQ67" s="169"/>
      <c r="CR67" s="172"/>
      <c r="CS67" s="172"/>
      <c r="CT67" s="172"/>
      <c r="CU67" s="172"/>
      <c r="CV67" s="173"/>
    </row>
    <row r="68" spans="1:100" ht="18.75" customHeight="1" thickBot="1">
      <c r="A68" s="56"/>
      <c r="B68" s="146"/>
      <c r="C68" s="135" t="s">
        <v>148</v>
      </c>
      <c r="D68" s="92"/>
      <c r="E68" s="62"/>
      <c r="F68" s="155"/>
      <c r="G68" s="62"/>
      <c r="H68" s="135" t="s">
        <v>60</v>
      </c>
      <c r="I68" s="92"/>
      <c r="J68" s="146"/>
      <c r="K68" s="146" t="s">
        <v>95</v>
      </c>
      <c r="L68" s="146">
        <f t="shared" si="40"/>
        <v>0</v>
      </c>
      <c r="M68" s="146"/>
      <c r="N68" s="146"/>
      <c r="O68" s="146">
        <f>IF($E68="",0,IF($E68&gt;$G68,3,IF($E68=$G68,1,0)))</f>
        <v>0</v>
      </c>
      <c r="P68" s="146">
        <f>IF($G68="",0,IF($E68&gt;$G68,0,IF($E68=$G68,1,3)))</f>
        <v>0</v>
      </c>
      <c r="Q68" s="146"/>
      <c r="R68" s="146"/>
      <c r="S68" s="146">
        <f>E68</f>
        <v>0</v>
      </c>
      <c r="T68" s="146">
        <f>G68</f>
        <v>0</v>
      </c>
      <c r="U68" s="146"/>
      <c r="V68" s="146"/>
      <c r="W68" s="146">
        <f>G68</f>
        <v>0</v>
      </c>
      <c r="X68" s="146">
        <f>E68</f>
        <v>0</v>
      </c>
      <c r="Y68" s="146"/>
      <c r="Z68" s="146">
        <f>N73</f>
        <v>0</v>
      </c>
      <c r="AA68" s="146">
        <f>R73</f>
        <v>0</v>
      </c>
      <c r="AB68" s="146">
        <f>V73</f>
        <v>0</v>
      </c>
      <c r="AC68" s="146">
        <f>AA68-AB68</f>
        <v>0</v>
      </c>
      <c r="AD68" s="146">
        <f>IF(Z68&gt;Z67,-1,0)</f>
        <v>0</v>
      </c>
      <c r="AE68" s="146">
        <f>IF(Z68&gt;Z69,-1,0)</f>
        <v>0</v>
      </c>
      <c r="AF68" s="146">
        <f>IF(Z68&gt;Z70,-1,0)</f>
        <v>0</v>
      </c>
      <c r="AG68" s="146">
        <f>10000-(AJ68*1000+AM68*100+AK68*10)</f>
        <v>10000</v>
      </c>
      <c r="AH68" s="153">
        <f>RANK(AG68,AG67:AG70,1)</f>
        <v>1</v>
      </c>
      <c r="AI68" s="146" t="str">
        <f>H67</f>
        <v>Bosnien</v>
      </c>
      <c r="AJ68" s="146">
        <f t="shared" si="41"/>
        <v>0</v>
      </c>
      <c r="AK68" s="146">
        <f t="shared" si="42"/>
        <v>0</v>
      </c>
      <c r="AL68" s="146">
        <f t="shared" si="43"/>
        <v>0</v>
      </c>
      <c r="AM68" s="146">
        <f>AK68-AL68</f>
        <v>0</v>
      </c>
      <c r="AN68" s="156">
        <f>IF(AG67=AG68,IF(E67&gt;G67,AG67-0.1,AG67),AG67)</f>
        <v>10000</v>
      </c>
      <c r="AO68" s="156"/>
      <c r="AP68" s="156">
        <f>IF(AG69=AG68,IF(G72&gt;E72,AG69-0.1,AG69),AG69)</f>
        <v>10000</v>
      </c>
      <c r="AQ68" s="156">
        <f>IF(AG70=AG68,IF(G70&gt;E70,AG70-0.1,AG70),AG70)</f>
        <v>10000</v>
      </c>
      <c r="AR68" s="156">
        <f>AO71</f>
        <v>30000</v>
      </c>
      <c r="AS68" s="153">
        <f>RANK(AR68,AR67:AR70,1)</f>
        <v>1</v>
      </c>
      <c r="AT68" s="146" t="str">
        <f t="shared" si="44"/>
        <v>Bosnien</v>
      </c>
      <c r="AU68" s="146">
        <f t="shared" si="45"/>
        <v>0</v>
      </c>
      <c r="AV68" s="146">
        <f t="shared" si="46"/>
        <v>0</v>
      </c>
      <c r="AW68" s="146">
        <f t="shared" si="47"/>
        <v>0</v>
      </c>
      <c r="AX68" s="146"/>
      <c r="AY68" s="146"/>
      <c r="AZ68" s="146"/>
      <c r="BA68" s="93">
        <v>2</v>
      </c>
      <c r="BB68" s="91" t="e">
        <f>VLOOKUP(2,AS67:AT70,2,FALSE)</f>
        <v>#N/A</v>
      </c>
      <c r="BC68" s="92"/>
      <c r="BD68" s="94" t="e">
        <f>VLOOKUP(2,AS67:AW70,3,FALSE)</f>
        <v>#N/A</v>
      </c>
      <c r="BE68" s="95" t="e">
        <f>VLOOKUP(2,AS67:AW70,4,FALSE)</f>
        <v>#N/A</v>
      </c>
      <c r="BF68" s="155" t="s">
        <v>12</v>
      </c>
      <c r="BG68" s="95" t="e">
        <f>VLOOKUP(2,AS67:AW70,5,FALSE)</f>
        <v>#N/A</v>
      </c>
      <c r="BH68" s="95" t="s">
        <v>115</v>
      </c>
      <c r="BI68" s="147"/>
      <c r="BJ68" s="147">
        <f>IF(E68&gt;G68,IF(#REF!&gt;#REF!,#REF!,0),0)</f>
        <v>0</v>
      </c>
      <c r="BK68" s="147" t="e">
        <f>IF(E68=G68,IF(#REF!=#REF!,#REF!,0),0)</f>
        <v>#REF!</v>
      </c>
      <c r="BL68" s="147">
        <f>IF(E68&lt;G68,IF(#REF!&lt;#REF!,#REF!,0),0)</f>
        <v>0</v>
      </c>
      <c r="BM68" s="147" t="e">
        <f>IF(E68=#REF!,IF(G68=#REF!,#REF!,0),0)</f>
        <v>#REF!</v>
      </c>
      <c r="BN68" s="147" t="e">
        <f>IF(E68=#REF!,#REF!,0)</f>
        <v>#REF!</v>
      </c>
      <c r="BO68" s="147" t="e">
        <f>IF(G68=#REF!,#REF!,0)</f>
        <v>#REF!</v>
      </c>
      <c r="BP68" s="147"/>
      <c r="BQ68" s="168"/>
      <c r="BR68" s="172"/>
      <c r="BS68" s="175">
        <v>50</v>
      </c>
      <c r="BT68" s="169"/>
      <c r="BU68" s="176" t="s">
        <v>136</v>
      </c>
      <c r="BV68" s="172"/>
      <c r="BW68" s="172"/>
      <c r="BX68" s="172"/>
      <c r="BY68" s="172"/>
      <c r="BZ68" s="172"/>
      <c r="CA68" s="172"/>
      <c r="CB68" s="172"/>
      <c r="CC68" s="172"/>
      <c r="CD68" s="172"/>
      <c r="CE68" s="172"/>
      <c r="CF68" s="172"/>
      <c r="CG68" s="172"/>
      <c r="CH68" s="172"/>
      <c r="CI68" s="172"/>
      <c r="CJ68" s="171"/>
      <c r="CK68" s="169"/>
      <c r="CL68" s="176"/>
      <c r="CM68" s="169"/>
      <c r="CN68" s="171"/>
      <c r="CO68" s="169"/>
      <c r="CP68" s="169"/>
      <c r="CQ68" s="169"/>
      <c r="CR68" s="172"/>
      <c r="CS68" s="172"/>
      <c r="CT68" s="172"/>
      <c r="CU68" s="172"/>
      <c r="CV68" s="173"/>
    </row>
    <row r="69" spans="1:100" ht="18.75" customHeight="1" thickBot="1">
      <c r="A69" s="56"/>
      <c r="B69" s="146"/>
      <c r="C69" s="85" t="str">
        <f>C67</f>
        <v>Argentinien</v>
      </c>
      <c r="D69" s="86"/>
      <c r="E69" s="62"/>
      <c r="F69" s="155"/>
      <c r="G69" s="62"/>
      <c r="H69" s="85" t="str">
        <f>C68</f>
        <v>Iran</v>
      </c>
      <c r="I69" s="86"/>
      <c r="J69" s="146"/>
      <c r="K69" s="146" t="s">
        <v>96</v>
      </c>
      <c r="L69" s="146">
        <f t="shared" si="40"/>
        <v>0</v>
      </c>
      <c r="M69" s="146">
        <f>IF($E69="",0,IF($E69&gt;$G69,3,IF($E69=G69,1,0)))</f>
        <v>0</v>
      </c>
      <c r="N69" s="146"/>
      <c r="O69" s="146">
        <f>IF($G69="",0,IF($E69&gt;$G69,0,IF($E69=$G69,1,3)))</f>
        <v>0</v>
      </c>
      <c r="P69" s="146"/>
      <c r="Q69" s="146">
        <f>E69</f>
        <v>0</v>
      </c>
      <c r="R69" s="146"/>
      <c r="S69" s="146">
        <f>G69</f>
        <v>0</v>
      </c>
      <c r="T69" s="146"/>
      <c r="U69" s="146">
        <f>G69</f>
        <v>0</v>
      </c>
      <c r="V69" s="146"/>
      <c r="W69" s="146">
        <f>E69</f>
        <v>0</v>
      </c>
      <c r="X69" s="146"/>
      <c r="Y69" s="146"/>
      <c r="Z69" s="146">
        <f>O73</f>
        <v>0</v>
      </c>
      <c r="AA69" s="146">
        <f>S73</f>
        <v>0</v>
      </c>
      <c r="AB69" s="146">
        <f>W73</f>
        <v>0</v>
      </c>
      <c r="AC69" s="146">
        <f>AA69-AB69</f>
        <v>0</v>
      </c>
      <c r="AD69" s="146">
        <f>IF(Z69&gt;Z67,-1,0)</f>
        <v>0</v>
      </c>
      <c r="AE69" s="146">
        <f>IF(Z69&gt;Z68,-1,0)</f>
        <v>0</v>
      </c>
      <c r="AF69" s="146">
        <f>IF(Z69&gt;Z70,-1,0)</f>
        <v>0</v>
      </c>
      <c r="AG69" s="146">
        <f>10000-(AJ69*1000+AM69*100+AK69*10)</f>
        <v>10000</v>
      </c>
      <c r="AH69" s="153">
        <f>RANK(AG69,AG67:AG70,1)</f>
        <v>1</v>
      </c>
      <c r="AI69" s="146" t="str">
        <f>C68</f>
        <v>Iran</v>
      </c>
      <c r="AJ69" s="146">
        <f t="shared" si="41"/>
        <v>0</v>
      </c>
      <c r="AK69" s="146">
        <f t="shared" si="42"/>
        <v>0</v>
      </c>
      <c r="AL69" s="146">
        <f t="shared" si="43"/>
        <v>0</v>
      </c>
      <c r="AM69" s="146">
        <f>AK69-AL69</f>
        <v>0</v>
      </c>
      <c r="AN69" s="156">
        <f>IF(AG67=AG69,IF(E69&gt;G69,AG67-0.1,AG67),AG67)</f>
        <v>10000</v>
      </c>
      <c r="AO69" s="156">
        <f>IF(AG68=AG69,IF(E72&gt;G72,AG68-0.1,AG68),AG68)</f>
        <v>10000</v>
      </c>
      <c r="AP69" s="156"/>
      <c r="AQ69" s="156">
        <f>IF(AG70=AG69,IF(G68&gt;E68,AG70-0.1,AG70),AG70)</f>
        <v>10000</v>
      </c>
      <c r="AR69" s="156">
        <f>AP71</f>
        <v>30000</v>
      </c>
      <c r="AS69" s="153">
        <f>RANK(AR69,AR67:AR70,1)</f>
        <v>1</v>
      </c>
      <c r="AT69" s="146" t="str">
        <f t="shared" si="44"/>
        <v>Iran</v>
      </c>
      <c r="AU69" s="146">
        <f t="shared" si="45"/>
        <v>0</v>
      </c>
      <c r="AV69" s="146">
        <f t="shared" si="46"/>
        <v>0</v>
      </c>
      <c r="AW69" s="146">
        <f t="shared" si="47"/>
        <v>0</v>
      </c>
      <c r="AX69" s="146"/>
      <c r="AY69" s="146"/>
      <c r="AZ69" s="146"/>
      <c r="BA69" s="63">
        <v>3</v>
      </c>
      <c r="BB69" s="64" t="e">
        <f>VLOOKUP(3,AS67:AT70,2,FALSE)</f>
        <v>#N/A</v>
      </c>
      <c r="BC69" s="65"/>
      <c r="BD69" s="66" t="e">
        <f>VLOOKUP(3,AS67:AW70,3,FALSE)</f>
        <v>#N/A</v>
      </c>
      <c r="BE69" s="66" t="e">
        <f>VLOOKUP(3,AS67:AW70,4,FALSE)</f>
        <v>#N/A</v>
      </c>
      <c r="BF69" s="155" t="s">
        <v>12</v>
      </c>
      <c r="BG69" s="66" t="e">
        <f>VLOOKUP(3,AS67:AW70,5,FALSE)</f>
        <v>#N/A</v>
      </c>
      <c r="BH69" s="146"/>
      <c r="BI69" s="147"/>
      <c r="BJ69" s="147">
        <f>IF(E69&gt;G69,IF(#REF!&gt;#REF!,#REF!,0),0)</f>
        <v>0</v>
      </c>
      <c r="BK69" s="147" t="e">
        <f>IF(E69=G69,IF(#REF!=#REF!,#REF!,0),0)</f>
        <v>#REF!</v>
      </c>
      <c r="BL69" s="147">
        <f>IF(E69&lt;G69,IF(#REF!&lt;#REF!,#REF!,0),0)</f>
        <v>0</v>
      </c>
      <c r="BM69" s="147" t="e">
        <f>IF(E69=#REF!,IF(G69=#REF!,#REF!,0),0)</f>
        <v>#REF!</v>
      </c>
      <c r="BN69" s="147" t="e">
        <f>IF(E69=#REF!,#REF!,0)</f>
        <v>#REF!</v>
      </c>
      <c r="BO69" s="147" t="e">
        <f>IF(G69=#REF!,#REF!,0)</f>
        <v>#REF!</v>
      </c>
      <c r="BP69" s="147"/>
      <c r="BQ69" s="168"/>
      <c r="BR69" s="172"/>
      <c r="BS69" s="172"/>
      <c r="BT69" s="172"/>
      <c r="BU69" s="172"/>
      <c r="BV69" s="172"/>
      <c r="BW69" s="172"/>
      <c r="BX69" s="172"/>
      <c r="BY69" s="172"/>
      <c r="BZ69" s="172"/>
      <c r="CA69" s="172"/>
      <c r="CB69" s="172"/>
      <c r="CC69" s="172"/>
      <c r="CD69" s="172"/>
      <c r="CE69" s="172"/>
      <c r="CF69" s="172"/>
      <c r="CG69" s="172"/>
      <c r="CH69" s="172"/>
      <c r="CI69" s="172"/>
      <c r="CJ69" s="171"/>
      <c r="CK69" s="172"/>
      <c r="CL69" s="172"/>
      <c r="CM69" s="172"/>
      <c r="CN69" s="172"/>
      <c r="CO69" s="172"/>
      <c r="CP69" s="172"/>
      <c r="CQ69" s="172"/>
      <c r="CR69" s="172"/>
      <c r="CS69" s="172"/>
      <c r="CT69" s="172"/>
      <c r="CU69" s="172"/>
      <c r="CV69" s="173"/>
    </row>
    <row r="70" spans="1:100" ht="18.75" customHeight="1" thickBot="1">
      <c r="A70" s="56"/>
      <c r="B70" s="146"/>
      <c r="C70" s="135" t="s">
        <v>147</v>
      </c>
      <c r="D70" s="92"/>
      <c r="E70" s="62"/>
      <c r="F70" s="155"/>
      <c r="G70" s="62"/>
      <c r="H70" s="91" t="str">
        <f>H68</f>
        <v>Nigeria</v>
      </c>
      <c r="I70" s="92"/>
      <c r="J70" s="146"/>
      <c r="K70" s="146" t="s">
        <v>97</v>
      </c>
      <c r="L70" s="146">
        <f t="shared" si="40"/>
        <v>0</v>
      </c>
      <c r="M70" s="146"/>
      <c r="N70" s="146">
        <f>IF($E70="",0,IF($E70&gt;$G70,3,IF($E70=$G70,1,0)))</f>
        <v>0</v>
      </c>
      <c r="O70" s="146"/>
      <c r="P70" s="146">
        <f>IF($G70="",0,IF($E70&gt;$G70,0,IF($E70=$G70,1,3)))</f>
        <v>0</v>
      </c>
      <c r="Q70" s="146"/>
      <c r="R70" s="146">
        <f>E70</f>
        <v>0</v>
      </c>
      <c r="S70" s="146"/>
      <c r="T70" s="146">
        <f>G70</f>
        <v>0</v>
      </c>
      <c r="U70" s="146"/>
      <c r="V70" s="146">
        <f>G70</f>
        <v>0</v>
      </c>
      <c r="W70" s="146"/>
      <c r="X70" s="146">
        <f>E70</f>
        <v>0</v>
      </c>
      <c r="Y70" s="146"/>
      <c r="Z70" s="146">
        <f>P73</f>
        <v>0</v>
      </c>
      <c r="AA70" s="146">
        <f>T73</f>
        <v>0</v>
      </c>
      <c r="AB70" s="146">
        <f>X73</f>
        <v>0</v>
      </c>
      <c r="AC70" s="146">
        <f>AA70-AB70</f>
        <v>0</v>
      </c>
      <c r="AD70" s="146">
        <f>IF(Z70&gt;Z67,-1,0)</f>
        <v>0</v>
      </c>
      <c r="AE70" s="146">
        <f>IF(Z70&gt;Z68,-1,0)</f>
        <v>0</v>
      </c>
      <c r="AF70" s="146">
        <f>IF(Z70&gt;Z69,-1,0)</f>
        <v>0</v>
      </c>
      <c r="AG70" s="146">
        <f>10000-(AJ70*1000+AM70*100+AK70*10)</f>
        <v>10000</v>
      </c>
      <c r="AH70" s="153">
        <f>RANK(AG70,AG67:AG70,1)</f>
        <v>1</v>
      </c>
      <c r="AI70" s="146" t="str">
        <f>H68</f>
        <v>Nigeria</v>
      </c>
      <c r="AJ70" s="146">
        <f t="shared" si="41"/>
        <v>0</v>
      </c>
      <c r="AK70" s="146">
        <f t="shared" si="42"/>
        <v>0</v>
      </c>
      <c r="AL70" s="146">
        <f t="shared" si="43"/>
        <v>0</v>
      </c>
      <c r="AM70" s="146">
        <f>AK70-AL70</f>
        <v>0</v>
      </c>
      <c r="AN70" s="156">
        <f>IF(AG67=AG70,IF(E71&gt;G71,AG67-0.1,AG67),AG67)</f>
        <v>10000</v>
      </c>
      <c r="AO70" s="156">
        <f>IF(AG68=AG70,IF(E70&gt;G70,AG68-0.1,AG68),AG68)</f>
        <v>10000</v>
      </c>
      <c r="AP70" s="156">
        <f>IF(AG69=AG70,IF(E68&gt;G68,AG69-0.1,AG69),AG69)</f>
        <v>10000</v>
      </c>
      <c r="AQ70" s="156"/>
      <c r="AR70" s="156">
        <f>AQ71</f>
        <v>30000</v>
      </c>
      <c r="AS70" s="153">
        <f>RANK(AR70,AR67:AR70,1)</f>
        <v>1</v>
      </c>
      <c r="AT70" s="146" t="str">
        <f t="shared" si="44"/>
        <v>Nigeria</v>
      </c>
      <c r="AU70" s="146">
        <f t="shared" si="45"/>
        <v>0</v>
      </c>
      <c r="AV70" s="146">
        <f t="shared" si="46"/>
        <v>0</v>
      </c>
      <c r="AW70" s="146">
        <f t="shared" si="47"/>
        <v>0</v>
      </c>
      <c r="AX70" s="146"/>
      <c r="AY70" s="146"/>
      <c r="AZ70" s="146"/>
      <c r="BA70" s="63">
        <v>4</v>
      </c>
      <c r="BB70" s="64" t="e">
        <f>VLOOKUP(4,AS67:AT70,2,FALSE)</f>
        <v>#N/A</v>
      </c>
      <c r="BC70" s="65"/>
      <c r="BD70" s="66" t="e">
        <f>VLOOKUP(4,AS67:AW70,3,FALSE)</f>
        <v>#N/A</v>
      </c>
      <c r="BE70" s="66" t="e">
        <f>VLOOKUP(4,AS67:AW70,4,FALSE)</f>
        <v>#N/A</v>
      </c>
      <c r="BF70" s="155" t="s">
        <v>12</v>
      </c>
      <c r="BG70" s="66" t="e">
        <f>VLOOKUP(4,AS67:AW70,5,FALSE)</f>
        <v>#N/A</v>
      </c>
      <c r="BH70" s="146"/>
      <c r="BI70" s="147"/>
      <c r="BJ70" s="147">
        <f>IF(E70&gt;G70,IF(#REF!&gt;#REF!,#REF!,0),0)</f>
        <v>0</v>
      </c>
      <c r="BK70" s="147" t="e">
        <f>IF(E70=G70,IF(#REF!=#REF!,#REF!,0),0)</f>
        <v>#REF!</v>
      </c>
      <c r="BL70" s="147">
        <f>IF(E70&lt;G70,IF(#REF!&lt;#REF!,#REF!,0),0)</f>
        <v>0</v>
      </c>
      <c r="BM70" s="147" t="e">
        <f>IF(E70=#REF!,IF(G70=#REF!,#REF!,0),0)</f>
        <v>#REF!</v>
      </c>
      <c r="BN70" s="147" t="e">
        <f>IF(E70=#REF!,#REF!,0)</f>
        <v>#REF!</v>
      </c>
      <c r="BO70" s="147" t="e">
        <f>IF(G70=#REF!,#REF!,0)</f>
        <v>#REF!</v>
      </c>
      <c r="BP70" s="146"/>
      <c r="BQ70" s="177"/>
      <c r="BR70" s="178"/>
      <c r="BS70" s="178"/>
      <c r="BT70" s="178"/>
      <c r="BU70" s="178"/>
      <c r="BV70" s="178"/>
      <c r="BW70" s="178"/>
      <c r="BX70" s="178"/>
      <c r="BY70" s="178"/>
      <c r="BZ70" s="178"/>
      <c r="CA70" s="178"/>
      <c r="CB70" s="178"/>
      <c r="CC70" s="178"/>
      <c r="CD70" s="178"/>
      <c r="CE70" s="178"/>
      <c r="CF70" s="178"/>
      <c r="CG70" s="178"/>
      <c r="CH70" s="178"/>
      <c r="CI70" s="178"/>
      <c r="CJ70" s="179"/>
      <c r="CK70" s="178"/>
      <c r="CL70" s="178"/>
      <c r="CM70" s="178"/>
      <c r="CN70" s="178"/>
      <c r="CO70" s="178"/>
      <c r="CP70" s="178"/>
      <c r="CQ70" s="178"/>
      <c r="CR70" s="178"/>
      <c r="CS70" s="178"/>
      <c r="CT70" s="178"/>
      <c r="CU70" s="178"/>
      <c r="CV70" s="180"/>
    </row>
    <row r="71" spans="1:100" ht="18.75" customHeight="1" thickBot="1">
      <c r="A71" s="56"/>
      <c r="B71" s="146"/>
      <c r="C71" s="85" t="str">
        <f>C67</f>
        <v>Argentinien</v>
      </c>
      <c r="D71" s="86"/>
      <c r="E71" s="62"/>
      <c r="F71" s="155"/>
      <c r="G71" s="62"/>
      <c r="H71" s="85" t="str">
        <f>H68</f>
        <v>Nigeria</v>
      </c>
      <c r="I71" s="86"/>
      <c r="J71" s="146"/>
      <c r="K71" s="146" t="s">
        <v>98</v>
      </c>
      <c r="L71" s="146">
        <f t="shared" si="40"/>
        <v>0</v>
      </c>
      <c r="M71" s="146">
        <f>IF($E71="",0,IF($E71&gt;$G71,3,IF($E71=G71,1,0)))</f>
        <v>0</v>
      </c>
      <c r="N71" s="146"/>
      <c r="O71" s="146"/>
      <c r="P71" s="146">
        <f>IF($G71="",0,IF($E71&gt;$G71,0,IF($E71=$G71,1,3)))</f>
        <v>0</v>
      </c>
      <c r="Q71" s="146">
        <f>E71</f>
        <v>0</v>
      </c>
      <c r="R71" s="146"/>
      <c r="S71" s="146"/>
      <c r="T71" s="146">
        <f>G71</f>
        <v>0</v>
      </c>
      <c r="U71" s="146">
        <f>G71</f>
        <v>0</v>
      </c>
      <c r="V71" s="146"/>
      <c r="W71" s="146"/>
      <c r="X71" s="146">
        <f>E71</f>
        <v>0</v>
      </c>
      <c r="Y71" s="146"/>
      <c r="Z71" s="146"/>
      <c r="AA71" s="146"/>
      <c r="AB71" s="146"/>
      <c r="AC71" s="146"/>
      <c r="AD71" s="146"/>
      <c r="AE71" s="146"/>
      <c r="AF71" s="146"/>
      <c r="AG71" s="146"/>
      <c r="AH71" s="146"/>
      <c r="AI71" s="146"/>
      <c r="AJ71" s="146"/>
      <c r="AK71" s="146"/>
      <c r="AL71" s="146"/>
      <c r="AM71" s="146"/>
      <c r="AN71" s="156">
        <f>SUM(AN67:AN70)</f>
        <v>30000</v>
      </c>
      <c r="AO71" s="156">
        <f>SUM(AO67:AO70)</f>
        <v>30000</v>
      </c>
      <c r="AP71" s="156">
        <f>SUM(AP67:AP70)</f>
        <v>30000</v>
      </c>
      <c r="AQ71" s="156">
        <f>SUM(AQ67:AQ70)</f>
        <v>30000</v>
      </c>
      <c r="AR71" s="156"/>
      <c r="AS71" s="146"/>
      <c r="AT71" s="146"/>
      <c r="AU71" s="146"/>
      <c r="AV71" s="146"/>
      <c r="AW71" s="146"/>
      <c r="AX71" s="146"/>
      <c r="AY71" s="146"/>
      <c r="AZ71" s="146"/>
      <c r="BA71" s="158"/>
      <c r="BB71" s="146"/>
      <c r="BC71" s="146"/>
      <c r="BD71" s="146"/>
      <c r="BE71" s="146"/>
      <c r="BF71" s="146"/>
      <c r="BG71" s="146"/>
      <c r="BH71" s="146"/>
      <c r="BI71" s="146"/>
      <c r="BJ71" s="147">
        <f>IF(E71&gt;G71,IF(#REF!&gt;#REF!,#REF!,0),0)</f>
        <v>0</v>
      </c>
      <c r="BK71" s="147" t="e">
        <f>IF(E71=G71,IF(#REF!=#REF!,#REF!,0),0)</f>
        <v>#REF!</v>
      </c>
      <c r="BL71" s="147">
        <f>IF(E71&lt;G71,IF(#REF!&lt;#REF!,#REF!,0),0)</f>
        <v>0</v>
      </c>
      <c r="BM71" s="147" t="e">
        <f>IF(E71=#REF!,IF(G71=#REF!,#REF!,0),0)</f>
        <v>#REF!</v>
      </c>
      <c r="BN71" s="147" t="e">
        <f>IF(E71=#REF!,#REF!,0)</f>
        <v>#REF!</v>
      </c>
      <c r="BO71" s="147" t="e">
        <f>IF(G71=#REF!,#REF!,0)</f>
        <v>#REF!</v>
      </c>
      <c r="BP71" s="146"/>
      <c r="BQ71" s="165"/>
      <c r="BR71" s="181"/>
      <c r="BS71" s="181"/>
      <c r="BT71" s="181"/>
      <c r="BU71" s="181"/>
      <c r="BV71" s="181"/>
      <c r="BW71" s="181"/>
      <c r="BX71" s="181"/>
      <c r="BY71" s="181"/>
      <c r="BZ71" s="181"/>
      <c r="CA71" s="181"/>
      <c r="CB71" s="181"/>
      <c r="CC71" s="181"/>
      <c r="CD71" s="182"/>
      <c r="CE71" s="172"/>
      <c r="CF71" s="172"/>
      <c r="CG71" s="172"/>
      <c r="CH71" s="172"/>
      <c r="CI71" s="172"/>
      <c r="CJ71" s="171"/>
      <c r="CK71" s="172"/>
      <c r="CL71" s="172"/>
      <c r="CM71" s="172"/>
      <c r="CN71" s="172"/>
      <c r="CO71" s="172"/>
      <c r="CP71" s="172"/>
      <c r="CQ71" s="172"/>
      <c r="CR71" s="172"/>
      <c r="CS71" s="172"/>
      <c r="CT71" s="172"/>
      <c r="CU71" s="172"/>
      <c r="CV71" s="173"/>
    </row>
    <row r="72" spans="1:100" ht="18.75" customHeight="1" thickBot="1">
      <c r="A72" s="56"/>
      <c r="B72" s="146"/>
      <c r="C72" s="135" t="s">
        <v>147</v>
      </c>
      <c r="D72" s="92"/>
      <c r="E72" s="62"/>
      <c r="F72" s="159"/>
      <c r="G72" s="62"/>
      <c r="H72" s="91" t="str">
        <f>C68</f>
        <v>Iran</v>
      </c>
      <c r="I72" s="92"/>
      <c r="J72" s="146"/>
      <c r="K72" s="146" t="s">
        <v>98</v>
      </c>
      <c r="L72" s="146">
        <f t="shared" si="40"/>
        <v>0</v>
      </c>
      <c r="M72" s="146"/>
      <c r="N72" s="146">
        <f>IF($E72="",0,IF($E72&gt;$G72,3,IF($E72=$G72,1,0)))</f>
        <v>0</v>
      </c>
      <c r="O72" s="146">
        <f>IF($G72="",0,IF($E72&gt;$G72,0,IF($E72=$G72,1,3)))</f>
        <v>0</v>
      </c>
      <c r="P72" s="146"/>
      <c r="Q72" s="146"/>
      <c r="R72" s="146">
        <f>E72</f>
        <v>0</v>
      </c>
      <c r="S72" s="146">
        <f>G72</f>
        <v>0</v>
      </c>
      <c r="T72" s="146"/>
      <c r="U72" s="146"/>
      <c r="V72" s="146">
        <f>G72</f>
        <v>0</v>
      </c>
      <c r="W72" s="146">
        <f>E72</f>
        <v>0</v>
      </c>
      <c r="X72" s="146"/>
      <c r="Y72" s="146"/>
      <c r="Z72" s="146" t="s">
        <v>30</v>
      </c>
      <c r="AA72" s="146"/>
      <c r="AB72" s="146"/>
      <c r="AC72" s="146"/>
      <c r="AD72" s="146"/>
      <c r="AE72" s="146"/>
      <c r="AF72" s="146"/>
      <c r="AG72" s="146" t="b">
        <f>OR(AG67=AG68,AG67=AG69,AG67=AG70,AG68=AG69,AG68=AG70,AG69=AG70)</f>
        <v>1</v>
      </c>
      <c r="AH72" s="146"/>
      <c r="AI72" s="146"/>
      <c r="AJ72" s="146"/>
      <c r="AK72" s="146"/>
      <c r="AL72" s="146"/>
      <c r="AM72" s="146"/>
      <c r="AN72" s="146"/>
      <c r="AO72" s="146" t="s">
        <v>34</v>
      </c>
      <c r="AP72" s="146"/>
      <c r="AQ72" s="146"/>
      <c r="AR72" s="146" t="b">
        <f>OR(AR67=AR68,AR67=AR69,AR67=AR70,AR68=AR69,AR68=AR70,AR69=AR70)</f>
        <v>1</v>
      </c>
      <c r="AS72" s="146"/>
      <c r="AT72" s="146"/>
      <c r="AU72" s="146"/>
      <c r="AV72" s="146"/>
      <c r="AW72" s="146"/>
      <c r="AX72" s="146"/>
      <c r="AY72" s="146"/>
      <c r="AZ72" s="146"/>
      <c r="BA72" s="158"/>
      <c r="BB72" s="146"/>
      <c r="BC72" s="146"/>
      <c r="BD72" s="146"/>
      <c r="BE72" s="146"/>
      <c r="BF72" s="146"/>
      <c r="BG72" s="146"/>
      <c r="BH72" s="146"/>
      <c r="BI72" s="146"/>
      <c r="BJ72" s="147">
        <f>IF(E72&gt;G72,IF(#REF!&gt;#REF!,#REF!,0),0)</f>
        <v>0</v>
      </c>
      <c r="BK72" s="147" t="e">
        <f>IF(E72=G72,IF(#REF!=#REF!,#REF!,0),0)</f>
        <v>#REF!</v>
      </c>
      <c r="BL72" s="147">
        <f>IF(E72&lt;G72,IF(#REF!&lt;#REF!,#REF!,0),0)</f>
        <v>0</v>
      </c>
      <c r="BM72" s="147" t="e">
        <f>IF(E72=#REF!,IF(G72=#REF!,#REF!,0),0)</f>
        <v>#REF!</v>
      </c>
      <c r="BN72" s="147" t="e">
        <f>IF(E72=#REF!,#REF!,0)</f>
        <v>#REF!</v>
      </c>
      <c r="BO72" s="147" t="e">
        <f>IF(G72=#REF!,#REF!,0)</f>
        <v>#REF!</v>
      </c>
      <c r="BP72" s="146"/>
      <c r="BQ72" s="168"/>
      <c r="BR72" s="172"/>
      <c r="BS72" s="172"/>
      <c r="BT72" s="172"/>
      <c r="BU72" s="172"/>
      <c r="BV72" s="172"/>
      <c r="BW72" s="172"/>
      <c r="BX72" s="172"/>
      <c r="BY72" s="172"/>
      <c r="BZ72" s="172"/>
      <c r="CA72" s="172"/>
      <c r="CB72" s="172"/>
      <c r="CC72" s="172"/>
      <c r="CD72" s="183"/>
      <c r="CE72" s="172"/>
      <c r="CF72" s="172"/>
      <c r="CG72" s="172"/>
      <c r="CH72" s="172"/>
      <c r="CI72" s="172"/>
      <c r="CJ72" s="172"/>
      <c r="CK72" s="172"/>
      <c r="CL72" s="172"/>
      <c r="CM72" s="172"/>
      <c r="CN72" s="172"/>
      <c r="CO72" s="172"/>
      <c r="CP72" s="172"/>
      <c r="CQ72" s="172"/>
      <c r="CR72" s="172"/>
      <c r="CS72" s="172"/>
      <c r="CT72" s="172"/>
      <c r="CU72" s="172"/>
      <c r="CV72" s="173"/>
    </row>
    <row r="73" spans="1:100" ht="18.75" customHeight="1">
      <c r="A73" s="56"/>
      <c r="B73" s="146"/>
      <c r="C73" s="157"/>
      <c r="D73" s="146"/>
      <c r="E73" s="147"/>
      <c r="F73" s="146"/>
      <c r="G73" s="147"/>
      <c r="H73" s="146"/>
      <c r="I73" s="146"/>
      <c r="J73" s="146"/>
      <c r="K73" s="146"/>
      <c r="L73" s="146"/>
      <c r="M73" s="146">
        <f t="shared" ref="M73:X73" si="48">SUM(M67:M72)</f>
        <v>0</v>
      </c>
      <c r="N73" s="146">
        <f t="shared" si="48"/>
        <v>0</v>
      </c>
      <c r="O73" s="146">
        <f t="shared" si="48"/>
        <v>0</v>
      </c>
      <c r="P73" s="146">
        <f t="shared" si="48"/>
        <v>0</v>
      </c>
      <c r="Q73" s="146">
        <f t="shared" si="48"/>
        <v>0</v>
      </c>
      <c r="R73" s="146">
        <f t="shared" si="48"/>
        <v>0</v>
      </c>
      <c r="S73" s="146">
        <f t="shared" si="48"/>
        <v>0</v>
      </c>
      <c r="T73" s="146">
        <f t="shared" si="48"/>
        <v>0</v>
      </c>
      <c r="U73" s="146">
        <f t="shared" si="48"/>
        <v>0</v>
      </c>
      <c r="V73" s="146">
        <f t="shared" si="48"/>
        <v>0</v>
      </c>
      <c r="W73" s="146">
        <f t="shared" si="48"/>
        <v>0</v>
      </c>
      <c r="X73" s="146">
        <f t="shared" si="48"/>
        <v>0</v>
      </c>
      <c r="Y73" s="146"/>
      <c r="Z73" s="146"/>
      <c r="AA73" s="146"/>
      <c r="AB73" s="146"/>
      <c r="AC73" s="146"/>
      <c r="AD73" s="146"/>
      <c r="AE73" s="146"/>
      <c r="AF73" s="146"/>
      <c r="AG73" s="146"/>
      <c r="AH73" s="146"/>
      <c r="AI73" s="146"/>
      <c r="AJ73" s="146"/>
      <c r="AK73" s="146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  <c r="BI73" s="146"/>
      <c r="BJ73" s="146"/>
      <c r="BK73" s="146"/>
      <c r="BL73" s="146"/>
      <c r="BM73" s="146"/>
      <c r="BN73" s="146"/>
      <c r="BO73" s="146"/>
      <c r="BP73" s="146"/>
      <c r="BQ73" s="168"/>
      <c r="BR73" s="172"/>
      <c r="BS73" s="170" t="s">
        <v>154</v>
      </c>
      <c r="BT73" s="172"/>
      <c r="BU73" s="172"/>
      <c r="BV73" s="172"/>
      <c r="BW73" s="172"/>
      <c r="BX73" s="172"/>
      <c r="BY73" s="172"/>
      <c r="BZ73" s="172"/>
      <c r="CA73" s="172"/>
      <c r="CB73" s="172"/>
      <c r="CC73" s="172"/>
      <c r="CD73" s="183"/>
      <c r="CE73" s="172"/>
      <c r="CF73" s="172"/>
      <c r="CG73" s="172"/>
      <c r="CH73" s="172"/>
      <c r="CI73" s="172"/>
      <c r="CJ73" s="172"/>
      <c r="CK73" s="172"/>
      <c r="CL73" s="172"/>
      <c r="CM73" s="172"/>
      <c r="CN73" s="172"/>
      <c r="CO73" s="172"/>
      <c r="CP73" s="172"/>
      <c r="CQ73" s="172"/>
      <c r="CR73" s="172"/>
      <c r="CS73" s="172"/>
      <c r="CT73" s="172"/>
      <c r="CU73" s="172"/>
      <c r="CV73" s="173"/>
    </row>
    <row r="74" spans="1:100" ht="18.75" customHeight="1">
      <c r="A74" s="56"/>
      <c r="B74" s="146"/>
      <c r="C74" s="146"/>
      <c r="D74" s="146"/>
      <c r="E74" s="147"/>
      <c r="F74" s="146"/>
      <c r="G74" s="147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6"/>
      <c r="Z74" s="146"/>
      <c r="AA74" s="146"/>
      <c r="AB74" s="146"/>
      <c r="AC74" s="146"/>
      <c r="AD74" s="146"/>
      <c r="AE74" s="146"/>
      <c r="AF74" s="146"/>
      <c r="AG74" s="146"/>
      <c r="AH74" s="146"/>
      <c r="AI74" s="146"/>
      <c r="AJ74" s="146"/>
      <c r="AK74" s="146"/>
      <c r="AL74" s="146"/>
      <c r="AM74" s="146"/>
      <c r="AN74" s="146"/>
      <c r="AO74" s="146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  <c r="BI74" s="146"/>
      <c r="BJ74" s="146"/>
      <c r="BK74" s="146"/>
      <c r="BL74" s="146"/>
      <c r="BM74" s="146"/>
      <c r="BN74" s="146"/>
      <c r="BO74" s="146"/>
      <c r="BP74" s="146"/>
      <c r="BQ74" s="168"/>
      <c r="BR74" s="172"/>
      <c r="BS74" s="172"/>
      <c r="BT74" s="172"/>
      <c r="BU74" s="172"/>
      <c r="BV74" s="172"/>
      <c r="BW74" s="172"/>
      <c r="BX74" s="172"/>
      <c r="BY74" s="172"/>
      <c r="BZ74" s="172"/>
      <c r="CA74" s="172"/>
      <c r="CB74" s="172"/>
      <c r="CC74" s="172"/>
      <c r="CD74" s="183"/>
      <c r="CE74" s="172"/>
      <c r="CF74" s="172"/>
      <c r="CG74" s="172"/>
      <c r="CH74" s="172"/>
      <c r="CI74" s="172"/>
      <c r="CJ74" s="172"/>
      <c r="CK74" s="172"/>
      <c r="CL74" s="172"/>
      <c r="CM74" s="172"/>
      <c r="CN74" s="172"/>
      <c r="CO74" s="172"/>
      <c r="CP74" s="172"/>
      <c r="CQ74" s="172"/>
      <c r="CR74" s="172"/>
      <c r="CS74" s="172"/>
      <c r="CT74" s="172"/>
      <c r="CU74" s="172"/>
      <c r="CV74" s="173"/>
    </row>
    <row r="75" spans="1:100" ht="18.75" customHeight="1">
      <c r="A75" s="56"/>
      <c r="B75" s="146"/>
      <c r="C75" s="146"/>
      <c r="D75" s="146"/>
      <c r="E75" s="147"/>
      <c r="F75" s="146"/>
      <c r="G75" s="147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46"/>
      <c r="X75" s="146"/>
      <c r="Y75" s="146"/>
      <c r="Z75" s="146"/>
      <c r="AA75" s="146"/>
      <c r="AB75" s="146"/>
      <c r="AC75" s="146"/>
      <c r="AD75" s="146"/>
      <c r="AE75" s="146"/>
      <c r="AF75" s="146"/>
      <c r="AG75" s="146"/>
      <c r="AH75" s="146"/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  <c r="BI75" s="146"/>
      <c r="BJ75" s="146"/>
      <c r="BK75" s="146"/>
      <c r="BL75" s="146"/>
      <c r="BM75" s="146"/>
      <c r="BN75" s="146"/>
      <c r="BO75" s="146"/>
      <c r="BP75" s="146"/>
      <c r="BQ75" s="168"/>
      <c r="BR75" s="172"/>
      <c r="BS75" s="184" t="s">
        <v>155</v>
      </c>
      <c r="BT75" s="185" t="s">
        <v>165</v>
      </c>
      <c r="BU75" s="172"/>
      <c r="BV75" s="172"/>
      <c r="BW75" s="172"/>
      <c r="BX75" s="172"/>
      <c r="BY75" s="172"/>
      <c r="BZ75" s="172"/>
      <c r="CA75" s="172"/>
      <c r="CB75" s="172"/>
      <c r="CC75" s="172"/>
      <c r="CD75" s="183"/>
      <c r="CE75" s="172"/>
      <c r="CF75" s="172"/>
      <c r="CG75" s="172"/>
      <c r="CH75" s="172"/>
      <c r="CI75" s="172"/>
      <c r="CJ75" s="172"/>
      <c r="CK75" s="172"/>
      <c r="CL75" s="172"/>
      <c r="CM75" s="172"/>
      <c r="CN75" s="172"/>
      <c r="CO75" s="172"/>
      <c r="CP75" s="172"/>
      <c r="CQ75" s="172"/>
      <c r="CR75" s="172"/>
      <c r="CS75" s="172"/>
      <c r="CT75" s="172"/>
      <c r="CU75" s="172"/>
      <c r="CV75" s="173"/>
    </row>
    <row r="76" spans="1:100" ht="18.75" customHeight="1">
      <c r="A76" s="56"/>
      <c r="B76" s="146"/>
      <c r="C76" s="151" t="s">
        <v>85</v>
      </c>
      <c r="D76" s="146"/>
      <c r="E76" s="147"/>
      <c r="F76" s="146"/>
      <c r="G76" s="147"/>
      <c r="H76" s="146"/>
      <c r="I76" s="146"/>
      <c r="J76" s="146"/>
      <c r="K76" s="146"/>
      <c r="L76" s="146"/>
      <c r="M76" s="146" t="s">
        <v>4</v>
      </c>
      <c r="N76" s="146"/>
      <c r="O76" s="146"/>
      <c r="P76" s="146"/>
      <c r="Q76" s="146" t="s">
        <v>6</v>
      </c>
      <c r="R76" s="146"/>
      <c r="S76" s="146"/>
      <c r="T76" s="146"/>
      <c r="U76" s="146" t="s">
        <v>7</v>
      </c>
      <c r="V76" s="146"/>
      <c r="W76" s="146"/>
      <c r="X76" s="146"/>
      <c r="Y76" s="146"/>
      <c r="Z76" s="146" t="s">
        <v>4</v>
      </c>
      <c r="AA76" s="146" t="s">
        <v>5</v>
      </c>
      <c r="AB76" s="146"/>
      <c r="AC76" s="146"/>
      <c r="AD76" s="146" t="s">
        <v>9</v>
      </c>
      <c r="AE76" s="146"/>
      <c r="AF76" s="146"/>
      <c r="AG76" s="146"/>
      <c r="AH76" s="146" t="s">
        <v>32</v>
      </c>
      <c r="AI76" s="146"/>
      <c r="AJ76" s="146"/>
      <c r="AK76" s="146"/>
      <c r="AL76" s="146"/>
      <c r="AM76" s="146"/>
      <c r="AN76" s="146" t="s">
        <v>35</v>
      </c>
      <c r="AO76" s="146"/>
      <c r="AP76" s="146"/>
      <c r="AQ76" s="146"/>
      <c r="AR76" s="146"/>
      <c r="AS76" s="146" t="s">
        <v>33</v>
      </c>
      <c r="AT76" s="146"/>
      <c r="AU76" s="146"/>
      <c r="AV76" s="146"/>
      <c r="AW76" s="146"/>
      <c r="AX76" s="146"/>
      <c r="AY76" s="146"/>
      <c r="AZ76" s="146"/>
      <c r="BA76" s="146"/>
      <c r="BB76" s="152" t="s">
        <v>10</v>
      </c>
      <c r="BC76" s="146"/>
      <c r="BD76" s="153" t="s">
        <v>4</v>
      </c>
      <c r="BE76" s="146"/>
      <c r="BF76" s="150" t="s">
        <v>5</v>
      </c>
      <c r="BG76" s="146"/>
      <c r="BH76" s="146"/>
      <c r="BI76" s="147"/>
      <c r="BJ76" s="146"/>
      <c r="BK76" s="146"/>
      <c r="BL76" s="146"/>
      <c r="BM76" s="146"/>
      <c r="BN76" s="146"/>
      <c r="BO76" s="146"/>
      <c r="BP76" s="147"/>
      <c r="BQ76" s="168"/>
      <c r="BR76" s="172"/>
      <c r="BS76" s="184"/>
      <c r="BT76" s="185"/>
      <c r="BU76" s="172"/>
      <c r="BV76" s="172"/>
      <c r="BW76" s="172"/>
      <c r="BX76" s="172"/>
      <c r="BY76" s="172"/>
      <c r="BZ76" s="172"/>
      <c r="CA76" s="172"/>
      <c r="CB76" s="172"/>
      <c r="CC76" s="172"/>
      <c r="CD76" s="183"/>
      <c r="CE76" s="172"/>
      <c r="CF76" s="172"/>
      <c r="CG76" s="172"/>
      <c r="CH76" s="172"/>
      <c r="CI76" s="172"/>
      <c r="CJ76" s="172"/>
      <c r="CK76" s="172"/>
      <c r="CL76" s="172"/>
      <c r="CM76" s="172"/>
      <c r="CN76" s="172"/>
      <c r="CO76" s="172"/>
      <c r="CP76" s="172"/>
      <c r="CQ76" s="172"/>
      <c r="CR76" s="172"/>
      <c r="CS76" s="172"/>
      <c r="CT76" s="172"/>
      <c r="CU76" s="172"/>
      <c r="CV76" s="173"/>
    </row>
    <row r="77" spans="1:100" ht="18.75" customHeight="1" thickBot="1">
      <c r="A77" s="56"/>
      <c r="B77" s="146"/>
      <c r="C77" s="146"/>
      <c r="D77" s="146"/>
      <c r="E77" s="147"/>
      <c r="F77" s="146"/>
      <c r="G77" s="147"/>
      <c r="H77" s="146"/>
      <c r="I77" s="146"/>
      <c r="J77" s="146"/>
      <c r="K77" s="146"/>
      <c r="L77" s="146"/>
      <c r="M77" s="146" t="s">
        <v>0</v>
      </c>
      <c r="N77" s="146" t="s">
        <v>1</v>
      </c>
      <c r="O77" s="146" t="s">
        <v>2</v>
      </c>
      <c r="P77" s="146" t="s">
        <v>3</v>
      </c>
      <c r="Q77" s="146" t="s">
        <v>0</v>
      </c>
      <c r="R77" s="146" t="s">
        <v>1</v>
      </c>
      <c r="S77" s="146" t="s">
        <v>2</v>
      </c>
      <c r="T77" s="146" t="s">
        <v>3</v>
      </c>
      <c r="U77" s="146" t="s">
        <v>0</v>
      </c>
      <c r="V77" s="146" t="s">
        <v>1</v>
      </c>
      <c r="W77" s="146" t="s">
        <v>2</v>
      </c>
      <c r="X77" s="146" t="s">
        <v>3</v>
      </c>
      <c r="Y77" s="146"/>
      <c r="Z77" s="146" t="s">
        <v>8</v>
      </c>
      <c r="AA77" s="146"/>
      <c r="AB77" s="146"/>
      <c r="AC77" s="146"/>
      <c r="AD77" s="146"/>
      <c r="AE77" s="146"/>
      <c r="AF77" s="146"/>
      <c r="AG77" s="146"/>
      <c r="AH77" s="146" t="s">
        <v>31</v>
      </c>
      <c r="AI77" s="146"/>
      <c r="AJ77" s="146"/>
      <c r="AK77" s="146"/>
      <c r="AL77" s="146"/>
      <c r="AM77" s="146"/>
      <c r="AN77" s="146" t="str">
        <f>AI78</f>
        <v>Deutschland</v>
      </c>
      <c r="AO77" s="146" t="str">
        <f>AI79</f>
        <v>Portugal</v>
      </c>
      <c r="AP77" s="146" t="str">
        <f>AI80</f>
        <v>Ghana</v>
      </c>
      <c r="AQ77" s="146" t="str">
        <f>AI81</f>
        <v>USA</v>
      </c>
      <c r="AR77" s="146"/>
      <c r="AS77" s="146" t="s">
        <v>31</v>
      </c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  <c r="BI77" s="147"/>
      <c r="BJ77" s="147"/>
      <c r="BK77" s="147"/>
      <c r="BL77" s="147"/>
      <c r="BM77" s="147"/>
      <c r="BN77" s="147"/>
      <c r="BO77" s="147"/>
      <c r="BP77" s="147"/>
      <c r="BQ77" s="168"/>
      <c r="BR77" s="172"/>
      <c r="BS77" s="184" t="s">
        <v>156</v>
      </c>
      <c r="BT77" s="185" t="s">
        <v>166</v>
      </c>
      <c r="BU77" s="172"/>
      <c r="BV77" s="172"/>
      <c r="BW77" s="172"/>
      <c r="BX77" s="172"/>
      <c r="BY77" s="172"/>
      <c r="BZ77" s="172"/>
      <c r="CA77" s="172"/>
      <c r="CB77" s="172"/>
      <c r="CC77" s="172"/>
      <c r="CD77" s="183"/>
      <c r="CE77" s="172"/>
      <c r="CF77" s="172"/>
      <c r="CG77" s="172"/>
      <c r="CH77" s="172"/>
      <c r="CI77" s="172"/>
      <c r="CJ77" s="172"/>
      <c r="CK77" s="172"/>
      <c r="CL77" s="172"/>
      <c r="CM77" s="172"/>
      <c r="CN77" s="172"/>
      <c r="CO77" s="172"/>
      <c r="CP77" s="172"/>
      <c r="CQ77" s="172"/>
      <c r="CR77" s="172"/>
      <c r="CS77" s="172"/>
      <c r="CT77" s="172"/>
      <c r="CU77" s="172"/>
      <c r="CV77" s="173"/>
    </row>
    <row r="78" spans="1:100" ht="18.75" customHeight="1" thickBot="1">
      <c r="A78" s="56"/>
      <c r="B78" s="146"/>
      <c r="C78" s="136" t="s">
        <v>11</v>
      </c>
      <c r="D78" s="97"/>
      <c r="E78" s="62"/>
      <c r="F78" s="155"/>
      <c r="G78" s="62"/>
      <c r="H78" s="136" t="s">
        <v>13</v>
      </c>
      <c r="I78" s="97"/>
      <c r="J78" s="146"/>
      <c r="K78" s="146" t="s">
        <v>101</v>
      </c>
      <c r="L78" s="146">
        <f t="shared" ref="L78:L83" si="49">IF(E78-G78&gt;0,1,IF(G78=E78,0,-1))</f>
        <v>0</v>
      </c>
      <c r="M78" s="146">
        <f>IF($E78="",0,IF($E78&gt;$G78,3,IF($E78=G78,1,0)))</f>
        <v>0</v>
      </c>
      <c r="N78" s="146">
        <f>IF($G78="",0,IF($E78&gt;$G78,0,IF($E78=G78,1,3)))</f>
        <v>0</v>
      </c>
      <c r="O78" s="146"/>
      <c r="P78" s="146"/>
      <c r="Q78" s="146">
        <f>E78</f>
        <v>0</v>
      </c>
      <c r="R78" s="146">
        <f>G78</f>
        <v>0</v>
      </c>
      <c r="S78" s="146"/>
      <c r="T78" s="146"/>
      <c r="U78" s="146">
        <f>G78</f>
        <v>0</v>
      </c>
      <c r="V78" s="146">
        <f>E78</f>
        <v>0</v>
      </c>
      <c r="W78" s="146"/>
      <c r="X78" s="146"/>
      <c r="Y78" s="146"/>
      <c r="Z78" s="146">
        <f>M84</f>
        <v>0</v>
      </c>
      <c r="AA78" s="146">
        <f>Q84</f>
        <v>0</v>
      </c>
      <c r="AB78" s="146">
        <f>U84</f>
        <v>0</v>
      </c>
      <c r="AC78" s="146">
        <f>AA78-AB78</f>
        <v>0</v>
      </c>
      <c r="AD78" s="146">
        <f>IF(Z78&gt;Z79,-1,0)</f>
        <v>0</v>
      </c>
      <c r="AE78" s="146">
        <f>IF(Z78&gt;Z80,-1,0)</f>
        <v>0</v>
      </c>
      <c r="AF78" s="146">
        <f>IF(Z78&gt;Z81,-1,0)</f>
        <v>0</v>
      </c>
      <c r="AG78" s="146">
        <f>10000-(AJ78*1000+AM78*100+AK78*10)</f>
        <v>10000</v>
      </c>
      <c r="AH78" s="153">
        <f>RANK(AG78,AG78:AG81,1)</f>
        <v>1</v>
      </c>
      <c r="AI78" s="146" t="str">
        <f>C78</f>
        <v>Deutschland</v>
      </c>
      <c r="AJ78" s="146">
        <f t="shared" ref="AJ78:AJ81" si="50">Z78</f>
        <v>0</v>
      </c>
      <c r="AK78" s="146">
        <f t="shared" ref="AK78:AK81" si="51">AA78</f>
        <v>0</v>
      </c>
      <c r="AL78" s="146">
        <f t="shared" ref="AL78:AL81" si="52">AB78</f>
        <v>0</v>
      </c>
      <c r="AM78" s="146">
        <f>AK78-AL78</f>
        <v>0</v>
      </c>
      <c r="AN78" s="156"/>
      <c r="AO78" s="156">
        <f>IF(AG79=AG78,IF(G78&gt;E78,AG79-0.1,AG79),AG79)</f>
        <v>10000</v>
      </c>
      <c r="AP78" s="156">
        <f>IF(AG80=AG78,IF(G80&gt;E80,AG80-0.1,AG80),AG80)</f>
        <v>10000</v>
      </c>
      <c r="AQ78" s="156">
        <f>IF(AG81=AG78,IF(G82&gt;E82,AG81-0.1,AG81),AG81)</f>
        <v>10000</v>
      </c>
      <c r="AR78" s="156">
        <f>AN82</f>
        <v>30000</v>
      </c>
      <c r="AS78" s="153">
        <f>RANK(AR78,AR78:AR81,1)</f>
        <v>1</v>
      </c>
      <c r="AT78" s="146" t="str">
        <f t="shared" ref="AT78:AT81" si="53">AI78</f>
        <v>Deutschland</v>
      </c>
      <c r="AU78" s="146">
        <f t="shared" ref="AU78:AU81" si="54">AJ78</f>
        <v>0</v>
      </c>
      <c r="AV78" s="146">
        <f t="shared" ref="AV78:AV81" si="55">AK78</f>
        <v>0</v>
      </c>
      <c r="AW78" s="146">
        <f t="shared" ref="AW78:AW81" si="56">AL78</f>
        <v>0</v>
      </c>
      <c r="AX78" s="146"/>
      <c r="AY78" s="146"/>
      <c r="AZ78" s="146"/>
      <c r="BA78" s="98">
        <v>1</v>
      </c>
      <c r="BB78" s="96" t="str">
        <f>VLOOKUP(1,AS78:AT81,2,FALSE)</f>
        <v>Deutschland</v>
      </c>
      <c r="BC78" s="99"/>
      <c r="BD78" s="100">
        <f>VLOOKUP(1,AS78:AW81,3,FALSE)</f>
        <v>0</v>
      </c>
      <c r="BE78" s="101">
        <f>VLOOKUP(1,AS78:AW81,4,FALSE)</f>
        <v>0</v>
      </c>
      <c r="BF78" s="155" t="s">
        <v>12</v>
      </c>
      <c r="BG78" s="101">
        <f>VLOOKUP(1,AS78:AW81,5,FALSE)</f>
        <v>0</v>
      </c>
      <c r="BH78" s="102" t="s">
        <v>116</v>
      </c>
      <c r="BI78" s="147"/>
      <c r="BJ78" s="147">
        <f>IF(E78&gt;G78,IF(#REF!&gt;#REF!,#REF!,0),0)</f>
        <v>0</v>
      </c>
      <c r="BK78" s="147" t="e">
        <f>IF(E78=G78,IF(#REF!=#REF!,#REF!,0),0)</f>
        <v>#REF!</v>
      </c>
      <c r="BL78" s="147">
        <f>IF(E78&lt;G78,IF(#REF!&lt;#REF!,#REF!,0),0)</f>
        <v>0</v>
      </c>
      <c r="BM78" s="147" t="e">
        <f>IF(E78=#REF!,IF(G78=#REF!,#REF!,0),0)</f>
        <v>#REF!</v>
      </c>
      <c r="BN78" s="147" t="e">
        <f>IF(E78=#REF!,#REF!,0)</f>
        <v>#REF!</v>
      </c>
      <c r="BO78" s="147" t="e">
        <f>IF(G78=#REF!,#REF!,0)</f>
        <v>#REF!</v>
      </c>
      <c r="BP78" s="147"/>
      <c r="BQ78" s="168"/>
      <c r="BR78" s="172"/>
      <c r="BS78" s="184"/>
      <c r="BT78" s="185"/>
      <c r="BU78" s="172"/>
      <c r="BV78" s="172"/>
      <c r="BW78" s="172"/>
      <c r="BX78" s="172"/>
      <c r="BY78" s="172"/>
      <c r="BZ78" s="172"/>
      <c r="CA78" s="172"/>
      <c r="CB78" s="172"/>
      <c r="CC78" s="172"/>
      <c r="CD78" s="183"/>
      <c r="CE78" s="172"/>
      <c r="CF78" s="172"/>
      <c r="CG78" s="172"/>
      <c r="CH78" s="172"/>
      <c r="CI78" s="172"/>
      <c r="CJ78" s="172"/>
      <c r="CK78" s="172"/>
      <c r="CL78" s="172"/>
      <c r="CM78" s="172"/>
      <c r="CN78" s="172"/>
      <c r="CO78" s="172"/>
      <c r="CP78" s="172"/>
      <c r="CQ78" s="172"/>
      <c r="CR78" s="172"/>
      <c r="CS78" s="172"/>
      <c r="CT78" s="172"/>
      <c r="CU78" s="172"/>
      <c r="CV78" s="173"/>
    </row>
    <row r="79" spans="1:100" ht="18.75" customHeight="1" thickBot="1">
      <c r="A79" s="56"/>
      <c r="B79" s="146"/>
      <c r="C79" s="137" t="s">
        <v>76</v>
      </c>
      <c r="D79" s="104"/>
      <c r="E79" s="62"/>
      <c r="F79" s="155"/>
      <c r="G79" s="62"/>
      <c r="H79" s="137" t="s">
        <v>69</v>
      </c>
      <c r="I79" s="104"/>
      <c r="J79" s="146"/>
      <c r="K79" s="146" t="s">
        <v>102</v>
      </c>
      <c r="L79" s="146">
        <f t="shared" si="49"/>
        <v>0</v>
      </c>
      <c r="M79" s="146"/>
      <c r="N79" s="146"/>
      <c r="O79" s="146">
        <f>IF($E79="",0,IF($E79&gt;$G79,3,IF($E79=$G79,1,0)))</f>
        <v>0</v>
      </c>
      <c r="P79" s="146">
        <f>IF($G79="",0,IF($E79&gt;$G79,0,IF($E79=$G79,1,3)))</f>
        <v>0</v>
      </c>
      <c r="Q79" s="146"/>
      <c r="R79" s="146"/>
      <c r="S79" s="146">
        <f>E79</f>
        <v>0</v>
      </c>
      <c r="T79" s="146">
        <f>G79</f>
        <v>0</v>
      </c>
      <c r="U79" s="146"/>
      <c r="V79" s="146"/>
      <c r="W79" s="146">
        <f>G79</f>
        <v>0</v>
      </c>
      <c r="X79" s="146">
        <f>E79</f>
        <v>0</v>
      </c>
      <c r="Y79" s="146"/>
      <c r="Z79" s="146">
        <f>N84</f>
        <v>0</v>
      </c>
      <c r="AA79" s="146">
        <f>R84</f>
        <v>0</v>
      </c>
      <c r="AB79" s="146">
        <f>V84</f>
        <v>0</v>
      </c>
      <c r="AC79" s="146">
        <f>AA79-AB79</f>
        <v>0</v>
      </c>
      <c r="AD79" s="146">
        <f>IF(Z79&gt;Z78,-1,0)</f>
        <v>0</v>
      </c>
      <c r="AE79" s="146">
        <f>IF(Z79&gt;Z80,-1,0)</f>
        <v>0</v>
      </c>
      <c r="AF79" s="146">
        <f>IF(Z79&gt;Z81,-1,0)</f>
        <v>0</v>
      </c>
      <c r="AG79" s="146">
        <f>10000-(AJ79*1000+AM79*100+AK79*10)</f>
        <v>10000</v>
      </c>
      <c r="AH79" s="153">
        <f>RANK(AG79,AG78:AG81,1)</f>
        <v>1</v>
      </c>
      <c r="AI79" s="146" t="str">
        <f>H78</f>
        <v>Portugal</v>
      </c>
      <c r="AJ79" s="146">
        <f t="shared" si="50"/>
        <v>0</v>
      </c>
      <c r="AK79" s="146">
        <f t="shared" si="51"/>
        <v>0</v>
      </c>
      <c r="AL79" s="146">
        <f t="shared" si="52"/>
        <v>0</v>
      </c>
      <c r="AM79" s="146">
        <f>AK79-AL79</f>
        <v>0</v>
      </c>
      <c r="AN79" s="156">
        <f>IF(AG78=AG79,IF(E78&gt;G78,AG78-0.1,AG78),AG78)</f>
        <v>10000</v>
      </c>
      <c r="AO79" s="156"/>
      <c r="AP79" s="156">
        <f>IF(AG80=AG79,IF(G83&gt;E83,AG80-0.1,AG80),AG80)</f>
        <v>10000</v>
      </c>
      <c r="AQ79" s="156">
        <f>IF(AG81=AG79,IF(G81&gt;E81,AG81-0.1,AG81),AG81)</f>
        <v>10000</v>
      </c>
      <c r="AR79" s="156">
        <f>AO82</f>
        <v>30000</v>
      </c>
      <c r="AS79" s="153">
        <f>RANK(AR79,AR78:AR81,1)</f>
        <v>1</v>
      </c>
      <c r="AT79" s="146" t="str">
        <f t="shared" si="53"/>
        <v>Portugal</v>
      </c>
      <c r="AU79" s="146">
        <f t="shared" si="54"/>
        <v>0</v>
      </c>
      <c r="AV79" s="146">
        <f t="shared" si="55"/>
        <v>0</v>
      </c>
      <c r="AW79" s="146">
        <f t="shared" si="56"/>
        <v>0</v>
      </c>
      <c r="AX79" s="146"/>
      <c r="AY79" s="146"/>
      <c r="AZ79" s="146"/>
      <c r="BA79" s="105">
        <v>2</v>
      </c>
      <c r="BB79" s="103" t="e">
        <f>VLOOKUP(2,AS78:AT81,2,FALSE)</f>
        <v>#N/A</v>
      </c>
      <c r="BC79" s="106"/>
      <c r="BD79" s="107" t="e">
        <f>VLOOKUP(2,AS78:AW81,3,FALSE)</f>
        <v>#N/A</v>
      </c>
      <c r="BE79" s="108" t="e">
        <f>VLOOKUP(2,AS78:AW81,4,FALSE)</f>
        <v>#N/A</v>
      </c>
      <c r="BF79" s="155" t="s">
        <v>12</v>
      </c>
      <c r="BG79" s="108" t="e">
        <f>VLOOKUP(2,AS78:AW81,5,FALSE)</f>
        <v>#N/A</v>
      </c>
      <c r="BH79" s="108" t="s">
        <v>122</v>
      </c>
      <c r="BI79" s="147"/>
      <c r="BJ79" s="147">
        <f>IF(E79&gt;G79,IF(#REF!&gt;#REF!,#REF!,0),0)</f>
        <v>0</v>
      </c>
      <c r="BK79" s="147" t="e">
        <f>IF(E79=G79,IF(#REF!=#REF!,#REF!,0),0)</f>
        <v>#REF!</v>
      </c>
      <c r="BL79" s="147">
        <f>IF(E79&lt;G79,IF(#REF!&lt;#REF!,#REF!,0),0)</f>
        <v>0</v>
      </c>
      <c r="BM79" s="147" t="e">
        <f>IF(E79=#REF!,IF(G79=#REF!,#REF!,0),0)</f>
        <v>#REF!</v>
      </c>
      <c r="BN79" s="147" t="e">
        <f>IF(E79=#REF!,#REF!,0)</f>
        <v>#REF!</v>
      </c>
      <c r="BO79" s="147" t="e">
        <f>IF(G79=#REF!,#REF!,0)</f>
        <v>#REF!</v>
      </c>
      <c r="BP79" s="147"/>
      <c r="BQ79" s="168"/>
      <c r="BR79" s="172"/>
      <c r="BS79" s="184" t="s">
        <v>157</v>
      </c>
      <c r="BT79" s="185" t="s">
        <v>167</v>
      </c>
      <c r="BU79" s="172"/>
      <c r="BV79" s="172"/>
      <c r="BW79" s="172"/>
      <c r="BX79" s="172"/>
      <c r="BY79" s="172"/>
      <c r="BZ79" s="172"/>
      <c r="CA79" s="172"/>
      <c r="CB79" s="172"/>
      <c r="CC79" s="172"/>
      <c r="CD79" s="183"/>
      <c r="CE79" s="172"/>
      <c r="CF79" s="172"/>
      <c r="CG79" s="172"/>
      <c r="CH79" s="172"/>
      <c r="CI79" s="172"/>
      <c r="CJ79" s="172"/>
      <c r="CK79" s="172"/>
      <c r="CL79" s="172"/>
      <c r="CM79" s="172"/>
      <c r="CN79" s="172"/>
      <c r="CO79" s="172"/>
      <c r="CP79" s="172"/>
      <c r="CQ79" s="172"/>
      <c r="CR79" s="172"/>
      <c r="CS79" s="172"/>
      <c r="CT79" s="172"/>
      <c r="CU79" s="172"/>
      <c r="CV79" s="173"/>
    </row>
    <row r="80" spans="1:100" ht="18.75" customHeight="1" thickBot="1">
      <c r="A80" s="56"/>
      <c r="B80" s="146"/>
      <c r="C80" s="96" t="str">
        <f>C78</f>
        <v>Deutschland</v>
      </c>
      <c r="D80" s="97"/>
      <c r="E80" s="62"/>
      <c r="F80" s="155"/>
      <c r="G80" s="62"/>
      <c r="H80" s="96" t="str">
        <f>C79</f>
        <v>Ghana</v>
      </c>
      <c r="I80" s="97"/>
      <c r="J80" s="146"/>
      <c r="K80" s="146" t="s">
        <v>103</v>
      </c>
      <c r="L80" s="146">
        <f t="shared" si="49"/>
        <v>0</v>
      </c>
      <c r="M80" s="146">
        <f>IF($E80="",0,IF($E80&gt;$G80,3,IF($E80=G80,1,0)))</f>
        <v>0</v>
      </c>
      <c r="N80" s="146"/>
      <c r="O80" s="146">
        <f>IF($G80="",0,IF($E80&gt;$G80,0,IF($E80=$G80,1,3)))</f>
        <v>0</v>
      </c>
      <c r="P80" s="146"/>
      <c r="Q80" s="146">
        <f>E80</f>
        <v>0</v>
      </c>
      <c r="R80" s="146"/>
      <c r="S80" s="146">
        <f>G80</f>
        <v>0</v>
      </c>
      <c r="T80" s="146"/>
      <c r="U80" s="146">
        <f>G80</f>
        <v>0</v>
      </c>
      <c r="V80" s="146"/>
      <c r="W80" s="146">
        <f>E80</f>
        <v>0</v>
      </c>
      <c r="X80" s="146"/>
      <c r="Y80" s="146"/>
      <c r="Z80" s="146">
        <f>O84</f>
        <v>0</v>
      </c>
      <c r="AA80" s="146">
        <f>S84</f>
        <v>0</v>
      </c>
      <c r="AB80" s="146">
        <f>W84</f>
        <v>0</v>
      </c>
      <c r="AC80" s="146">
        <f>AA80-AB80</f>
        <v>0</v>
      </c>
      <c r="AD80" s="146">
        <f>IF(Z80&gt;Z78,-1,0)</f>
        <v>0</v>
      </c>
      <c r="AE80" s="146">
        <f>IF(Z80&gt;Z79,-1,0)</f>
        <v>0</v>
      </c>
      <c r="AF80" s="146">
        <f>IF(Z80&gt;Z81,-1,0)</f>
        <v>0</v>
      </c>
      <c r="AG80" s="146">
        <f>10000-(AJ80*1000+AM80*100+AK80*10)</f>
        <v>10000</v>
      </c>
      <c r="AH80" s="153">
        <f>RANK(AG80,AG78:AG81,1)</f>
        <v>1</v>
      </c>
      <c r="AI80" s="146" t="str">
        <f>C79</f>
        <v>Ghana</v>
      </c>
      <c r="AJ80" s="146">
        <f t="shared" si="50"/>
        <v>0</v>
      </c>
      <c r="AK80" s="146">
        <f t="shared" si="51"/>
        <v>0</v>
      </c>
      <c r="AL80" s="146">
        <f t="shared" si="52"/>
        <v>0</v>
      </c>
      <c r="AM80" s="146">
        <f>AK80-AL80</f>
        <v>0</v>
      </c>
      <c r="AN80" s="156">
        <f>IF(AG78=AG80,IF(E80&gt;G80,AG78-0.1,AG78),AG78)</f>
        <v>10000</v>
      </c>
      <c r="AO80" s="156">
        <f>IF(AG79=AG80,IF(E83&gt;G83,AG79-0.1,AG79),AG79)</f>
        <v>10000</v>
      </c>
      <c r="AP80" s="156"/>
      <c r="AQ80" s="156">
        <f>IF(AG81=AG80,IF(G79&gt;E79,AG81-0.1,AG81),AG81)</f>
        <v>10000</v>
      </c>
      <c r="AR80" s="156">
        <f>AP82</f>
        <v>30000</v>
      </c>
      <c r="AS80" s="153">
        <f>RANK(AR80,AR78:AR81,1)</f>
        <v>1</v>
      </c>
      <c r="AT80" s="146" t="str">
        <f t="shared" si="53"/>
        <v>Ghana</v>
      </c>
      <c r="AU80" s="146">
        <f t="shared" si="54"/>
        <v>0</v>
      </c>
      <c r="AV80" s="146">
        <f t="shared" si="55"/>
        <v>0</v>
      </c>
      <c r="AW80" s="146">
        <f t="shared" si="56"/>
        <v>0</v>
      </c>
      <c r="AX80" s="146"/>
      <c r="AY80" s="146"/>
      <c r="AZ80" s="146"/>
      <c r="BA80" s="63">
        <v>3</v>
      </c>
      <c r="BB80" s="64" t="e">
        <f>VLOOKUP(3,AS78:AT81,2,FALSE)</f>
        <v>#N/A</v>
      </c>
      <c r="BC80" s="65"/>
      <c r="BD80" s="66" t="e">
        <f>VLOOKUP(3,AS78:AW81,3,FALSE)</f>
        <v>#N/A</v>
      </c>
      <c r="BE80" s="66" t="e">
        <f>VLOOKUP(3,AS78:AW81,4,FALSE)</f>
        <v>#N/A</v>
      </c>
      <c r="BF80" s="155" t="s">
        <v>12</v>
      </c>
      <c r="BG80" s="66" t="e">
        <f>VLOOKUP(3,AS78:AW81,5,FALSE)</f>
        <v>#N/A</v>
      </c>
      <c r="BH80" s="146"/>
      <c r="BI80" s="147"/>
      <c r="BJ80" s="147">
        <f>IF(E80&gt;G80,IF(#REF!&gt;#REF!,#REF!,0),0)</f>
        <v>0</v>
      </c>
      <c r="BK80" s="147" t="e">
        <f>IF(E80=G80,IF(#REF!=#REF!,#REF!,0),0)</f>
        <v>#REF!</v>
      </c>
      <c r="BL80" s="147">
        <f>IF(E80&lt;G80,IF(#REF!&lt;#REF!,#REF!,0),0)</f>
        <v>0</v>
      </c>
      <c r="BM80" s="147" t="e">
        <f>IF(E80=#REF!,IF(G80=#REF!,#REF!,0),0)</f>
        <v>#REF!</v>
      </c>
      <c r="BN80" s="147" t="e">
        <f>IF(E80=#REF!,#REF!,0)</f>
        <v>#REF!</v>
      </c>
      <c r="BO80" s="147" t="e">
        <f>IF(G80=#REF!,#REF!,0)</f>
        <v>#REF!</v>
      </c>
      <c r="BP80" s="147"/>
      <c r="BQ80" s="168"/>
      <c r="BR80" s="172"/>
      <c r="BS80" s="184"/>
      <c r="BT80" s="185"/>
      <c r="BU80" s="172"/>
      <c r="BV80" s="172"/>
      <c r="BW80" s="172"/>
      <c r="BX80" s="172"/>
      <c r="BY80" s="172"/>
      <c r="BZ80" s="172"/>
      <c r="CA80" s="172"/>
      <c r="CB80" s="172"/>
      <c r="CC80" s="172"/>
      <c r="CD80" s="183"/>
      <c r="CE80" s="172"/>
      <c r="CF80" s="172"/>
      <c r="CG80" s="172"/>
      <c r="CH80" s="172"/>
      <c r="CI80" s="172"/>
      <c r="CJ80" s="172"/>
      <c r="CK80" s="172"/>
      <c r="CL80" s="172"/>
      <c r="CM80" s="172"/>
      <c r="CN80" s="172"/>
      <c r="CO80" s="172"/>
      <c r="CP80" s="172"/>
      <c r="CQ80" s="172"/>
      <c r="CR80" s="172"/>
      <c r="CS80" s="172"/>
      <c r="CT80" s="172"/>
      <c r="CU80" s="172"/>
      <c r="CV80" s="173"/>
    </row>
    <row r="81" spans="1:100" ht="18.75" customHeight="1" thickBot="1">
      <c r="A81" s="56"/>
      <c r="B81" s="146"/>
      <c r="C81" s="137" t="s">
        <v>13</v>
      </c>
      <c r="D81" s="104"/>
      <c r="E81" s="62"/>
      <c r="F81" s="155"/>
      <c r="G81" s="62"/>
      <c r="H81" s="103" t="str">
        <f>H79</f>
        <v>USA</v>
      </c>
      <c r="I81" s="104"/>
      <c r="J81" s="146"/>
      <c r="K81" s="146" t="s">
        <v>104</v>
      </c>
      <c r="L81" s="146">
        <f t="shared" si="49"/>
        <v>0</v>
      </c>
      <c r="M81" s="146"/>
      <c r="N81" s="146">
        <f>IF($E81="",0,IF($E81&gt;$G81,3,IF($E81=$G81,1,0)))</f>
        <v>0</v>
      </c>
      <c r="O81" s="146"/>
      <c r="P81" s="146">
        <f>IF($G81="",0,IF($E81&gt;$G81,0,IF($E81=$G81,1,3)))</f>
        <v>0</v>
      </c>
      <c r="Q81" s="146"/>
      <c r="R81" s="146">
        <f>E81</f>
        <v>0</v>
      </c>
      <c r="S81" s="146"/>
      <c r="T81" s="146">
        <f>G81</f>
        <v>0</v>
      </c>
      <c r="U81" s="146"/>
      <c r="V81" s="146">
        <f>G81</f>
        <v>0</v>
      </c>
      <c r="W81" s="146"/>
      <c r="X81" s="146">
        <f>E81</f>
        <v>0</v>
      </c>
      <c r="Y81" s="146"/>
      <c r="Z81" s="146">
        <f>P84</f>
        <v>0</v>
      </c>
      <c r="AA81" s="146">
        <f>T84</f>
        <v>0</v>
      </c>
      <c r="AB81" s="146">
        <f>X84</f>
        <v>0</v>
      </c>
      <c r="AC81" s="146">
        <f>AA81-AB81</f>
        <v>0</v>
      </c>
      <c r="AD81" s="146">
        <f>IF(Z81&gt;Z78,-1,0)</f>
        <v>0</v>
      </c>
      <c r="AE81" s="146">
        <f>IF(Z81&gt;Z79,-1,0)</f>
        <v>0</v>
      </c>
      <c r="AF81" s="146">
        <f>IF(Z81&gt;Z80,-1,0)</f>
        <v>0</v>
      </c>
      <c r="AG81" s="146">
        <f>10000-(AJ81*1000+AM81*100+AK81*10)</f>
        <v>10000</v>
      </c>
      <c r="AH81" s="153">
        <f>RANK(AG81,AG78:AG81,1)</f>
        <v>1</v>
      </c>
      <c r="AI81" s="146" t="str">
        <f>H79</f>
        <v>USA</v>
      </c>
      <c r="AJ81" s="146">
        <f t="shared" si="50"/>
        <v>0</v>
      </c>
      <c r="AK81" s="146">
        <f t="shared" si="51"/>
        <v>0</v>
      </c>
      <c r="AL81" s="146">
        <f t="shared" si="52"/>
        <v>0</v>
      </c>
      <c r="AM81" s="146">
        <f>AK81-AL81</f>
        <v>0</v>
      </c>
      <c r="AN81" s="156">
        <f>IF(AG78=AG81,IF(E82&gt;G82,AG78-0.1,AG78),AG78)</f>
        <v>10000</v>
      </c>
      <c r="AO81" s="156">
        <f>IF(AG79=AG81,IF(E81&gt;G81,AG79-0.1,AG79),AG79)</f>
        <v>10000</v>
      </c>
      <c r="AP81" s="156">
        <f>IF(AG80=AG81,IF(E79&gt;G79,AG80-0.1,AG80),AG80)</f>
        <v>10000</v>
      </c>
      <c r="AQ81" s="156"/>
      <c r="AR81" s="156">
        <f>AQ82</f>
        <v>30000</v>
      </c>
      <c r="AS81" s="153">
        <f>RANK(AR81,AR78:AR81,1)</f>
        <v>1</v>
      </c>
      <c r="AT81" s="146" t="str">
        <f t="shared" si="53"/>
        <v>USA</v>
      </c>
      <c r="AU81" s="146">
        <f t="shared" si="54"/>
        <v>0</v>
      </c>
      <c r="AV81" s="146">
        <f t="shared" si="55"/>
        <v>0</v>
      </c>
      <c r="AW81" s="146">
        <f t="shared" si="56"/>
        <v>0</v>
      </c>
      <c r="AX81" s="146"/>
      <c r="AY81" s="146"/>
      <c r="AZ81" s="146"/>
      <c r="BA81" s="63">
        <v>4</v>
      </c>
      <c r="BB81" s="64" t="e">
        <f>VLOOKUP(4,AS78:AT81,2,FALSE)</f>
        <v>#N/A</v>
      </c>
      <c r="BC81" s="65"/>
      <c r="BD81" s="66" t="e">
        <f>VLOOKUP(4,AS78:AW81,3,FALSE)</f>
        <v>#N/A</v>
      </c>
      <c r="BE81" s="66" t="e">
        <f>VLOOKUP(4,AS78:AW81,4,FALSE)</f>
        <v>#N/A</v>
      </c>
      <c r="BF81" s="155" t="s">
        <v>12</v>
      </c>
      <c r="BG81" s="66" t="e">
        <f>VLOOKUP(4,AS78:AW81,5,FALSE)</f>
        <v>#N/A</v>
      </c>
      <c r="BH81" s="146"/>
      <c r="BI81" s="147"/>
      <c r="BJ81" s="147">
        <f>IF(E81&gt;G81,IF(#REF!&gt;#REF!,#REF!,0),0)</f>
        <v>0</v>
      </c>
      <c r="BK81" s="147" t="e">
        <f>IF(E81=G81,IF(#REF!=#REF!,#REF!,0),0)</f>
        <v>#REF!</v>
      </c>
      <c r="BL81" s="147">
        <f>IF(E81&lt;G81,IF(#REF!&lt;#REF!,#REF!,0),0)</f>
        <v>0</v>
      </c>
      <c r="BM81" s="147" t="e">
        <f>IF(E81=#REF!,IF(G81=#REF!,#REF!,0),0)</f>
        <v>#REF!</v>
      </c>
      <c r="BN81" s="147" t="e">
        <f>IF(E81=#REF!,#REF!,0)</f>
        <v>#REF!</v>
      </c>
      <c r="BO81" s="147" t="e">
        <f>IF(G81=#REF!,#REF!,0)</f>
        <v>#REF!</v>
      </c>
      <c r="BP81" s="147"/>
      <c r="BQ81" s="168"/>
      <c r="BR81" s="172"/>
      <c r="BS81" s="184" t="s">
        <v>158</v>
      </c>
      <c r="BT81" s="185" t="s">
        <v>168</v>
      </c>
      <c r="BU81" s="172"/>
      <c r="BV81" s="172"/>
      <c r="BW81" s="172"/>
      <c r="BX81" s="172"/>
      <c r="BY81" s="172"/>
      <c r="BZ81" s="172"/>
      <c r="CA81" s="172"/>
      <c r="CB81" s="172"/>
      <c r="CC81" s="172"/>
      <c r="CD81" s="183"/>
      <c r="CE81" s="172"/>
      <c r="CF81" s="172"/>
      <c r="CG81" s="172"/>
      <c r="CH81" s="172"/>
      <c r="CI81" s="172"/>
      <c r="CJ81" s="172"/>
      <c r="CK81" s="172"/>
      <c r="CL81" s="172"/>
      <c r="CM81" s="172"/>
      <c r="CN81" s="172"/>
      <c r="CO81" s="172"/>
      <c r="CP81" s="172"/>
      <c r="CQ81" s="172"/>
      <c r="CR81" s="172"/>
      <c r="CS81" s="172"/>
      <c r="CT81" s="172"/>
      <c r="CU81" s="172"/>
      <c r="CV81" s="173"/>
    </row>
    <row r="82" spans="1:100" ht="18.75" customHeight="1" thickBot="1">
      <c r="A82" s="56"/>
      <c r="B82" s="146"/>
      <c r="C82" s="136" t="s">
        <v>11</v>
      </c>
      <c r="D82" s="97"/>
      <c r="E82" s="62"/>
      <c r="F82" s="155"/>
      <c r="G82" s="62"/>
      <c r="H82" s="96" t="str">
        <f>H79</f>
        <v>USA</v>
      </c>
      <c r="I82" s="97"/>
      <c r="J82" s="146"/>
      <c r="K82" s="146" t="s">
        <v>105</v>
      </c>
      <c r="L82" s="146">
        <f t="shared" si="49"/>
        <v>0</v>
      </c>
      <c r="M82" s="146">
        <f>IF($E82="",0,IF($E82&gt;$G82,3,IF($E82=G82,1,0)))</f>
        <v>0</v>
      </c>
      <c r="N82" s="146"/>
      <c r="O82" s="146"/>
      <c r="P82" s="146">
        <f>IF($G82="",0,IF($E82&gt;$G82,0,IF($E82=$G82,1,3)))</f>
        <v>0</v>
      </c>
      <c r="Q82" s="146">
        <f>E82</f>
        <v>0</v>
      </c>
      <c r="R82" s="146"/>
      <c r="S82" s="146"/>
      <c r="T82" s="146">
        <f>G82</f>
        <v>0</v>
      </c>
      <c r="U82" s="146">
        <f>G82</f>
        <v>0</v>
      </c>
      <c r="V82" s="146"/>
      <c r="W82" s="146"/>
      <c r="X82" s="146">
        <f>E82</f>
        <v>0</v>
      </c>
      <c r="Y82" s="146"/>
      <c r="Z82" s="146"/>
      <c r="AA82" s="146"/>
      <c r="AB82" s="146"/>
      <c r="AC82" s="146"/>
      <c r="AD82" s="146"/>
      <c r="AE82" s="146"/>
      <c r="AF82" s="146"/>
      <c r="AG82" s="146"/>
      <c r="AH82" s="146"/>
      <c r="AI82" s="146"/>
      <c r="AJ82" s="146"/>
      <c r="AK82" s="146"/>
      <c r="AL82" s="146"/>
      <c r="AM82" s="146"/>
      <c r="AN82" s="156">
        <f>SUM(AN78:AN81)</f>
        <v>30000</v>
      </c>
      <c r="AO82" s="156">
        <f>SUM(AO78:AO81)</f>
        <v>30000</v>
      </c>
      <c r="AP82" s="156">
        <f>SUM(AP78:AP81)</f>
        <v>30000</v>
      </c>
      <c r="AQ82" s="156">
        <f>SUM(AQ78:AQ81)</f>
        <v>30000</v>
      </c>
      <c r="AR82" s="15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  <c r="BI82" s="146"/>
      <c r="BJ82" s="147">
        <f>IF(E82&gt;G82,IF(#REF!&gt;#REF!,#REF!,0),0)</f>
        <v>0</v>
      </c>
      <c r="BK82" s="147" t="e">
        <f>IF(E82=G82,IF(#REF!=#REF!,#REF!,0),0)</f>
        <v>#REF!</v>
      </c>
      <c r="BL82" s="147">
        <f>IF(E82&lt;G82,IF(#REF!&lt;#REF!,#REF!,0),0)</f>
        <v>0</v>
      </c>
      <c r="BM82" s="147" t="e">
        <f>IF(E82=#REF!,IF(G82=#REF!,#REF!,0),0)</f>
        <v>#REF!</v>
      </c>
      <c r="BN82" s="147" t="e">
        <f>IF(E82=#REF!,#REF!,0)</f>
        <v>#REF!</v>
      </c>
      <c r="BO82" s="147" t="e">
        <f>IF(G82=#REF!,#REF!,0)</f>
        <v>#REF!</v>
      </c>
      <c r="BP82" s="146"/>
      <c r="BQ82" s="168"/>
      <c r="BR82" s="172"/>
      <c r="BS82" s="184"/>
      <c r="BT82" s="185"/>
      <c r="BU82" s="172"/>
      <c r="BV82" s="172"/>
      <c r="BW82" s="172"/>
      <c r="BX82" s="172"/>
      <c r="BY82" s="172"/>
      <c r="BZ82" s="172"/>
      <c r="CA82" s="172"/>
      <c r="CB82" s="172"/>
      <c r="CC82" s="172"/>
      <c r="CD82" s="183"/>
      <c r="CE82" s="172"/>
      <c r="CF82" s="172"/>
      <c r="CG82" s="172"/>
      <c r="CH82" s="172"/>
      <c r="CI82" s="172"/>
      <c r="CJ82" s="172"/>
      <c r="CK82" s="172"/>
      <c r="CL82" s="172"/>
      <c r="CM82" s="172"/>
      <c r="CN82" s="172"/>
      <c r="CO82" s="172"/>
      <c r="CP82" s="172"/>
      <c r="CQ82" s="172"/>
      <c r="CR82" s="172"/>
      <c r="CS82" s="172"/>
      <c r="CT82" s="172"/>
      <c r="CU82" s="172"/>
      <c r="CV82" s="173"/>
    </row>
    <row r="83" spans="1:100" ht="18.75" customHeight="1" thickBot="1">
      <c r="A83" s="56"/>
      <c r="B83" s="146"/>
      <c r="C83" s="137" t="s">
        <v>13</v>
      </c>
      <c r="D83" s="104"/>
      <c r="E83" s="62"/>
      <c r="F83" s="155"/>
      <c r="G83" s="62"/>
      <c r="H83" s="103" t="str">
        <f>C79</f>
        <v>Ghana</v>
      </c>
      <c r="I83" s="104"/>
      <c r="J83" s="146"/>
      <c r="K83" s="146" t="s">
        <v>105</v>
      </c>
      <c r="L83" s="146">
        <f t="shared" si="49"/>
        <v>0</v>
      </c>
      <c r="M83" s="146"/>
      <c r="N83" s="146">
        <f>IF($E83="",0,IF($E83&gt;$G83,3,IF($E83=$G83,1,0)))</f>
        <v>0</v>
      </c>
      <c r="O83" s="146">
        <f>IF($G83="",0,IF($E83&gt;$G83,0,IF($E83=$G83,1,3)))</f>
        <v>0</v>
      </c>
      <c r="P83" s="146"/>
      <c r="Q83" s="146"/>
      <c r="R83" s="146">
        <f>E83</f>
        <v>0</v>
      </c>
      <c r="S83" s="146">
        <f>G83</f>
        <v>0</v>
      </c>
      <c r="T83" s="146"/>
      <c r="U83" s="146"/>
      <c r="V83" s="146">
        <f>G83</f>
        <v>0</v>
      </c>
      <c r="W83" s="146">
        <f>E83</f>
        <v>0</v>
      </c>
      <c r="X83" s="146"/>
      <c r="Y83" s="146"/>
      <c r="Z83" s="146" t="s">
        <v>30</v>
      </c>
      <c r="AA83" s="146"/>
      <c r="AB83" s="146"/>
      <c r="AC83" s="146"/>
      <c r="AD83" s="146"/>
      <c r="AE83" s="146"/>
      <c r="AF83" s="146"/>
      <c r="AG83" s="146" t="b">
        <f>OR(AG78=AG79,AG78=AG80,AG78=AG81,AG79=AG80,AG79=AG81,AG80=AG81)</f>
        <v>1</v>
      </c>
      <c r="AH83" s="146"/>
      <c r="AI83" s="146"/>
      <c r="AJ83" s="146"/>
      <c r="AK83" s="146"/>
      <c r="AL83" s="146"/>
      <c r="AM83" s="146"/>
      <c r="AN83" s="146"/>
      <c r="AO83" s="146" t="s">
        <v>34</v>
      </c>
      <c r="AP83" s="146"/>
      <c r="AQ83" s="146"/>
      <c r="AR83" s="146" t="b">
        <f>OR(AR78=AR79,AR78=AR80,AR78=AR81,AR79=AR80,AR79=AR81,AR80=AR81)</f>
        <v>1</v>
      </c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  <c r="BI83" s="146"/>
      <c r="BJ83" s="147">
        <f>IF(E83&gt;G83,IF(#REF!&gt;#REF!,#REF!,0),0)</f>
        <v>0</v>
      </c>
      <c r="BK83" s="147" t="e">
        <f>IF(E83=G83,IF(#REF!=#REF!,#REF!,0),0)</f>
        <v>#REF!</v>
      </c>
      <c r="BL83" s="147">
        <f>IF(E83&lt;G83,IF(#REF!&lt;#REF!,#REF!,0),0)</f>
        <v>0</v>
      </c>
      <c r="BM83" s="147" t="e">
        <f>IF(E83=#REF!,IF(G83=#REF!,#REF!,0),0)</f>
        <v>#REF!</v>
      </c>
      <c r="BN83" s="147" t="e">
        <f>IF(E83=#REF!,#REF!,0)</f>
        <v>#REF!</v>
      </c>
      <c r="BO83" s="147" t="e">
        <f>IF(G83=#REF!,#REF!,0)</f>
        <v>#REF!</v>
      </c>
      <c r="BP83" s="146"/>
      <c r="BQ83" s="168"/>
      <c r="BR83" s="172"/>
      <c r="BS83" s="184" t="s">
        <v>159</v>
      </c>
      <c r="BT83" s="185" t="s">
        <v>168</v>
      </c>
      <c r="BU83" s="172"/>
      <c r="BV83" s="172"/>
      <c r="BW83" s="172"/>
      <c r="BX83" s="172"/>
      <c r="BY83" s="172"/>
      <c r="BZ83" s="172"/>
      <c r="CA83" s="172"/>
      <c r="CB83" s="172"/>
      <c r="CC83" s="172"/>
      <c r="CD83" s="183"/>
      <c r="CE83" s="172"/>
      <c r="CF83" s="172"/>
      <c r="CG83" s="172"/>
      <c r="CH83" s="172"/>
      <c r="CI83" s="172"/>
      <c r="CJ83" s="172"/>
      <c r="CK83" s="172"/>
      <c r="CL83" s="172"/>
      <c r="CM83" s="172"/>
      <c r="CN83" s="172"/>
      <c r="CO83" s="172"/>
      <c r="CP83" s="172"/>
      <c r="CQ83" s="172"/>
      <c r="CR83" s="172"/>
      <c r="CS83" s="172"/>
      <c r="CT83" s="172"/>
      <c r="CU83" s="172"/>
      <c r="CV83" s="173"/>
    </row>
    <row r="84" spans="1:100" ht="18.75" customHeight="1">
      <c r="A84" s="56"/>
      <c r="B84" s="146"/>
      <c r="C84" s="157"/>
      <c r="D84" s="146"/>
      <c r="E84" s="147"/>
      <c r="F84" s="146"/>
      <c r="G84" s="147"/>
      <c r="H84" s="146"/>
      <c r="I84" s="146"/>
      <c r="J84" s="146"/>
      <c r="K84" s="146"/>
      <c r="L84" s="146"/>
      <c r="M84" s="146">
        <f t="shared" ref="M84:X84" si="57">SUM(M78:M83)</f>
        <v>0</v>
      </c>
      <c r="N84" s="146">
        <f t="shared" si="57"/>
        <v>0</v>
      </c>
      <c r="O84" s="146">
        <f t="shared" si="57"/>
        <v>0</v>
      </c>
      <c r="P84" s="146">
        <f t="shared" si="57"/>
        <v>0</v>
      </c>
      <c r="Q84" s="146">
        <f t="shared" si="57"/>
        <v>0</v>
      </c>
      <c r="R84" s="146">
        <f t="shared" si="57"/>
        <v>0</v>
      </c>
      <c r="S84" s="146">
        <f t="shared" si="57"/>
        <v>0</v>
      </c>
      <c r="T84" s="146">
        <f t="shared" si="57"/>
        <v>0</v>
      </c>
      <c r="U84" s="146">
        <f t="shared" si="57"/>
        <v>0</v>
      </c>
      <c r="V84" s="146">
        <f t="shared" si="57"/>
        <v>0</v>
      </c>
      <c r="W84" s="146">
        <f t="shared" si="57"/>
        <v>0</v>
      </c>
      <c r="X84" s="146">
        <f t="shared" si="57"/>
        <v>0</v>
      </c>
      <c r="Y84" s="146"/>
      <c r="Z84" s="146"/>
      <c r="AA84" s="146"/>
      <c r="AB84" s="146"/>
      <c r="AC84" s="146"/>
      <c r="AD84" s="146"/>
      <c r="AE84" s="146"/>
      <c r="AF84" s="146"/>
      <c r="AG84" s="146"/>
      <c r="AH84" s="146"/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  <c r="BI84" s="146"/>
      <c r="BJ84" s="146"/>
      <c r="BK84" s="146"/>
      <c r="BL84" s="146"/>
      <c r="BM84" s="146"/>
      <c r="BN84" s="146"/>
      <c r="BO84" s="146"/>
      <c r="BP84" s="146"/>
      <c r="BQ84" s="168"/>
      <c r="BR84" s="172"/>
      <c r="BS84" s="184"/>
      <c r="BT84" s="185"/>
      <c r="BU84" s="172"/>
      <c r="BV84" s="172"/>
      <c r="BW84" s="172"/>
      <c r="BX84" s="172"/>
      <c r="BY84" s="172"/>
      <c r="BZ84" s="172"/>
      <c r="CA84" s="172"/>
      <c r="CB84" s="172"/>
      <c r="CC84" s="172"/>
      <c r="CD84" s="183"/>
      <c r="CE84" s="172"/>
      <c r="CF84" s="172"/>
      <c r="CG84" s="172"/>
      <c r="CH84" s="172"/>
      <c r="CI84" s="172"/>
      <c r="CJ84" s="172"/>
      <c r="CK84" s="172"/>
      <c r="CL84" s="172"/>
      <c r="CM84" s="172"/>
      <c r="CN84" s="172"/>
      <c r="CO84" s="172"/>
      <c r="CP84" s="172"/>
      <c r="CQ84" s="172"/>
      <c r="CR84" s="172"/>
      <c r="CS84" s="172"/>
      <c r="CT84" s="172"/>
      <c r="CU84" s="172"/>
      <c r="CV84" s="173"/>
    </row>
    <row r="85" spans="1:100" ht="18.75" customHeight="1">
      <c r="A85" s="56"/>
      <c r="B85" s="146"/>
      <c r="C85" s="146"/>
      <c r="D85" s="146"/>
      <c r="E85" s="147"/>
      <c r="F85" s="146"/>
      <c r="G85" s="147"/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  <c r="W85" s="146"/>
      <c r="X85" s="146"/>
      <c r="Y85" s="146"/>
      <c r="Z85" s="146"/>
      <c r="AA85" s="146"/>
      <c r="AB85" s="146"/>
      <c r="AC85" s="146"/>
      <c r="AD85" s="146"/>
      <c r="AE85" s="146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  <c r="BI85" s="146"/>
      <c r="BJ85" s="146"/>
      <c r="BK85" s="146"/>
      <c r="BL85" s="146"/>
      <c r="BM85" s="146"/>
      <c r="BN85" s="146"/>
      <c r="BO85" s="146"/>
      <c r="BP85" s="146"/>
      <c r="BQ85" s="168"/>
      <c r="BR85" s="172"/>
      <c r="BS85" s="184" t="s">
        <v>160</v>
      </c>
      <c r="BT85" s="185" t="s">
        <v>168</v>
      </c>
      <c r="BU85" s="172"/>
      <c r="BV85" s="172"/>
      <c r="BW85" s="172"/>
      <c r="BX85" s="172"/>
      <c r="BY85" s="172"/>
      <c r="BZ85" s="172"/>
      <c r="CA85" s="172"/>
      <c r="CB85" s="172"/>
      <c r="CC85" s="172"/>
      <c r="CD85" s="183"/>
      <c r="CE85" s="172"/>
      <c r="CF85" s="172"/>
      <c r="CG85" s="172"/>
      <c r="CH85" s="172"/>
      <c r="CI85" s="172"/>
      <c r="CJ85" s="172"/>
      <c r="CK85" s="172"/>
      <c r="CL85" s="172"/>
      <c r="CM85" s="172"/>
      <c r="CN85" s="172"/>
      <c r="CO85" s="172"/>
      <c r="CP85" s="172"/>
      <c r="CQ85" s="172"/>
      <c r="CR85" s="172"/>
      <c r="CS85" s="172"/>
      <c r="CT85" s="172"/>
      <c r="CU85" s="172"/>
      <c r="CV85" s="173"/>
    </row>
    <row r="86" spans="1:100" ht="18.75" customHeight="1">
      <c r="A86" s="56"/>
      <c r="B86" s="146"/>
      <c r="C86" s="152"/>
      <c r="D86" s="146"/>
      <c r="E86" s="147"/>
      <c r="F86" s="146"/>
      <c r="G86" s="147"/>
      <c r="H86" s="146"/>
      <c r="I86" s="146"/>
      <c r="J86" s="146"/>
      <c r="K86" s="146"/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  <c r="W86" s="146"/>
      <c r="X86" s="146"/>
      <c r="Y86" s="146"/>
      <c r="Z86" s="146"/>
      <c r="AA86" s="146"/>
      <c r="AB86" s="146"/>
      <c r="AC86" s="146"/>
      <c r="AD86" s="146"/>
      <c r="AE86" s="146"/>
      <c r="AF86" s="146"/>
      <c r="AG86" s="146"/>
      <c r="AH86" s="146"/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52"/>
      <c r="BC86" s="146"/>
      <c r="BD86" s="153"/>
      <c r="BE86" s="146"/>
      <c r="BF86" s="150"/>
      <c r="BG86" s="146"/>
      <c r="BH86" s="146"/>
      <c r="BI86" s="146"/>
      <c r="BJ86" s="146"/>
      <c r="BK86" s="146"/>
      <c r="BL86" s="146"/>
      <c r="BM86" s="146"/>
      <c r="BN86" s="146"/>
      <c r="BO86" s="146"/>
      <c r="BP86" s="146"/>
      <c r="BQ86" s="168"/>
      <c r="BR86" s="172"/>
      <c r="BS86" s="172"/>
      <c r="BT86" s="172"/>
      <c r="BU86" s="172"/>
      <c r="BV86" s="172"/>
      <c r="BW86" s="172"/>
      <c r="BX86" s="172"/>
      <c r="BY86" s="172"/>
      <c r="BZ86" s="172"/>
      <c r="CA86" s="172"/>
      <c r="CB86" s="172"/>
      <c r="CC86" s="172"/>
      <c r="CD86" s="183"/>
      <c r="CE86" s="172"/>
      <c r="CF86" s="172"/>
      <c r="CG86" s="172"/>
      <c r="CH86" s="172"/>
      <c r="CI86" s="172"/>
      <c r="CJ86" s="172"/>
      <c r="CK86" s="172"/>
      <c r="CL86" s="172"/>
      <c r="CM86" s="172"/>
      <c r="CN86" s="172"/>
      <c r="CO86" s="172"/>
      <c r="CP86" s="172"/>
      <c r="CQ86" s="172"/>
      <c r="CR86" s="172"/>
      <c r="CS86" s="172"/>
      <c r="CT86" s="172"/>
      <c r="CU86" s="172"/>
      <c r="CV86" s="173"/>
    </row>
    <row r="87" spans="1:100" ht="18.75" customHeight="1">
      <c r="A87" s="56"/>
      <c r="B87" s="146"/>
      <c r="C87" s="151" t="s">
        <v>86</v>
      </c>
      <c r="D87" s="146"/>
      <c r="E87" s="147"/>
      <c r="F87" s="146"/>
      <c r="G87" s="147"/>
      <c r="H87" s="146"/>
      <c r="I87" s="146"/>
      <c r="J87" s="146"/>
      <c r="K87" s="146"/>
      <c r="L87" s="146"/>
      <c r="M87" s="146" t="s">
        <v>4</v>
      </c>
      <c r="N87" s="146"/>
      <c r="O87" s="146"/>
      <c r="P87" s="146"/>
      <c r="Q87" s="146" t="s">
        <v>6</v>
      </c>
      <c r="R87" s="146"/>
      <c r="S87" s="146"/>
      <c r="T87" s="146"/>
      <c r="U87" s="146" t="s">
        <v>7</v>
      </c>
      <c r="V87" s="146"/>
      <c r="W87" s="146"/>
      <c r="X87" s="146"/>
      <c r="Y87" s="146"/>
      <c r="Z87" s="146" t="s">
        <v>4</v>
      </c>
      <c r="AA87" s="146" t="s">
        <v>5</v>
      </c>
      <c r="AB87" s="146"/>
      <c r="AC87" s="146"/>
      <c r="AD87" s="146" t="s">
        <v>9</v>
      </c>
      <c r="AE87" s="146"/>
      <c r="AF87" s="146"/>
      <c r="AG87" s="146"/>
      <c r="AH87" s="146" t="s">
        <v>32</v>
      </c>
      <c r="AI87" s="146"/>
      <c r="AJ87" s="146"/>
      <c r="AK87" s="146"/>
      <c r="AL87" s="146"/>
      <c r="AM87" s="146"/>
      <c r="AN87" s="146" t="s">
        <v>35</v>
      </c>
      <c r="AO87" s="146"/>
      <c r="AP87" s="146"/>
      <c r="AQ87" s="146"/>
      <c r="AR87" s="146"/>
      <c r="AS87" s="146" t="s">
        <v>33</v>
      </c>
      <c r="AT87" s="146"/>
      <c r="AU87" s="146"/>
      <c r="AV87" s="146"/>
      <c r="AW87" s="146"/>
      <c r="AX87" s="146"/>
      <c r="AY87" s="146"/>
      <c r="AZ87" s="146"/>
      <c r="BA87" s="146"/>
      <c r="BB87" s="152" t="s">
        <v>10</v>
      </c>
      <c r="BC87" s="146"/>
      <c r="BD87" s="153" t="s">
        <v>4</v>
      </c>
      <c r="BE87" s="146"/>
      <c r="BF87" s="150" t="s">
        <v>5</v>
      </c>
      <c r="BG87" s="146"/>
      <c r="BH87" s="146"/>
      <c r="BI87" s="147"/>
      <c r="BJ87" s="146"/>
      <c r="BK87" s="146"/>
      <c r="BL87" s="146"/>
      <c r="BM87" s="146"/>
      <c r="BN87" s="146"/>
      <c r="BO87" s="146"/>
      <c r="BP87" s="147"/>
      <c r="BQ87" s="168"/>
      <c r="BR87" s="172"/>
      <c r="BS87" s="184" t="s">
        <v>161</v>
      </c>
      <c r="BT87" s="185" t="s">
        <v>169</v>
      </c>
      <c r="BU87" s="172"/>
      <c r="BV87" s="172"/>
      <c r="BW87" s="172"/>
      <c r="BX87" s="172"/>
      <c r="BY87" s="172"/>
      <c r="BZ87" s="172"/>
      <c r="CA87" s="172"/>
      <c r="CB87" s="172"/>
      <c r="CC87" s="172"/>
      <c r="CD87" s="183"/>
      <c r="CE87" s="172"/>
      <c r="CF87" s="172"/>
      <c r="CG87" s="172"/>
      <c r="CH87" s="172"/>
      <c r="CI87" s="172"/>
      <c r="CJ87" s="172"/>
      <c r="CK87" s="172"/>
      <c r="CL87" s="172"/>
      <c r="CM87" s="172"/>
      <c r="CN87" s="172"/>
      <c r="CO87" s="172"/>
      <c r="CP87" s="172"/>
      <c r="CQ87" s="172"/>
      <c r="CR87" s="172"/>
      <c r="CS87" s="172"/>
      <c r="CT87" s="172"/>
      <c r="CU87" s="172"/>
      <c r="CV87" s="173"/>
    </row>
    <row r="88" spans="1:100" ht="18.75" customHeight="1" thickBot="1">
      <c r="A88" s="56"/>
      <c r="B88" s="146"/>
      <c r="C88" s="146"/>
      <c r="D88" s="146"/>
      <c r="E88" s="147"/>
      <c r="F88" s="146"/>
      <c r="G88" s="147"/>
      <c r="H88" s="146"/>
      <c r="I88" s="146"/>
      <c r="J88" s="146"/>
      <c r="K88" s="146"/>
      <c r="L88" s="146"/>
      <c r="M88" s="146" t="s">
        <v>0</v>
      </c>
      <c r="N88" s="146" t="s">
        <v>1</v>
      </c>
      <c r="O88" s="146" t="s">
        <v>2</v>
      </c>
      <c r="P88" s="146" t="s">
        <v>3</v>
      </c>
      <c r="Q88" s="146" t="s">
        <v>0</v>
      </c>
      <c r="R88" s="146" t="s">
        <v>1</v>
      </c>
      <c r="S88" s="146" t="s">
        <v>2</v>
      </c>
      <c r="T88" s="146" t="s">
        <v>3</v>
      </c>
      <c r="U88" s="146" t="s">
        <v>0</v>
      </c>
      <c r="V88" s="146" t="s">
        <v>1</v>
      </c>
      <c r="W88" s="146" t="s">
        <v>2</v>
      </c>
      <c r="X88" s="146" t="s">
        <v>3</v>
      </c>
      <c r="Y88" s="146"/>
      <c r="Z88" s="146" t="s">
        <v>8</v>
      </c>
      <c r="AA88" s="146"/>
      <c r="AB88" s="146"/>
      <c r="AC88" s="146"/>
      <c r="AD88" s="146"/>
      <c r="AE88" s="146"/>
      <c r="AF88" s="146"/>
      <c r="AG88" s="146"/>
      <c r="AH88" s="146" t="s">
        <v>31</v>
      </c>
      <c r="AI88" s="146"/>
      <c r="AJ88" s="146"/>
      <c r="AK88" s="146"/>
      <c r="AL88" s="146"/>
      <c r="AM88" s="146"/>
      <c r="AN88" s="146" t="str">
        <f>AI89</f>
        <v>Belgien</v>
      </c>
      <c r="AO88" s="146" t="str">
        <f>AI90</f>
        <v>Algerien</v>
      </c>
      <c r="AP88" s="146" t="str">
        <f>AI91</f>
        <v>Russland</v>
      </c>
      <c r="AQ88" s="146" t="str">
        <f>AI92</f>
        <v>Südkorea</v>
      </c>
      <c r="AR88" s="146"/>
      <c r="AS88" s="146" t="s">
        <v>31</v>
      </c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  <c r="BI88" s="147"/>
      <c r="BJ88" s="147"/>
      <c r="BK88" s="147"/>
      <c r="BL88" s="147"/>
      <c r="BM88" s="147"/>
      <c r="BN88" s="147"/>
      <c r="BO88" s="147"/>
      <c r="BP88" s="147"/>
      <c r="BQ88" s="168"/>
      <c r="BR88" s="172"/>
      <c r="BS88" s="172"/>
      <c r="BT88" s="172"/>
      <c r="BU88" s="172"/>
      <c r="BV88" s="172"/>
      <c r="BW88" s="172"/>
      <c r="BX88" s="172"/>
      <c r="BY88" s="172"/>
      <c r="BZ88" s="172"/>
      <c r="CA88" s="172"/>
      <c r="CB88" s="172"/>
      <c r="CC88" s="172"/>
      <c r="CD88" s="183"/>
      <c r="CE88" s="172"/>
      <c r="CF88" s="172"/>
      <c r="CG88" s="172"/>
      <c r="CH88" s="172"/>
      <c r="CI88" s="172"/>
      <c r="CJ88" s="172"/>
      <c r="CK88" s="172"/>
      <c r="CL88" s="172"/>
      <c r="CM88" s="172"/>
      <c r="CN88" s="172"/>
      <c r="CO88" s="172"/>
      <c r="CP88" s="172"/>
      <c r="CQ88" s="172"/>
      <c r="CR88" s="172"/>
      <c r="CS88" s="172"/>
      <c r="CT88" s="172"/>
      <c r="CU88" s="172"/>
      <c r="CV88" s="173"/>
    </row>
    <row r="89" spans="1:100" ht="18.75" customHeight="1" thickBot="1">
      <c r="A89" s="56"/>
      <c r="B89" s="146"/>
      <c r="C89" s="138" t="s">
        <v>149</v>
      </c>
      <c r="D89" s="110"/>
      <c r="E89" s="62"/>
      <c r="F89" s="155"/>
      <c r="G89" s="62"/>
      <c r="H89" s="138" t="s">
        <v>70</v>
      </c>
      <c r="I89" s="110"/>
      <c r="J89" s="146"/>
      <c r="K89" s="146" t="s">
        <v>108</v>
      </c>
      <c r="L89" s="146">
        <f t="shared" ref="L89:L94" si="58">IF(E89-G89&gt;0,1,IF(G89=E89,0,-1))</f>
        <v>0</v>
      </c>
      <c r="M89" s="146">
        <f>IF($E89="",0,IF($E89&gt;$G89,3,IF($E89=G89,1,0)))</f>
        <v>0</v>
      </c>
      <c r="N89" s="146">
        <f>IF($G89="",0,IF($E89&gt;$G89,0,IF($E89=G89,1,3)))</f>
        <v>0</v>
      </c>
      <c r="O89" s="146"/>
      <c r="P89" s="146"/>
      <c r="Q89" s="146">
        <f>E89</f>
        <v>0</v>
      </c>
      <c r="R89" s="146">
        <f>G89</f>
        <v>0</v>
      </c>
      <c r="S89" s="146"/>
      <c r="T89" s="146"/>
      <c r="U89" s="146">
        <f>G89</f>
        <v>0</v>
      </c>
      <c r="V89" s="146">
        <f>E89</f>
        <v>0</v>
      </c>
      <c r="W89" s="146"/>
      <c r="X89" s="146"/>
      <c r="Y89" s="146"/>
      <c r="Z89" s="146">
        <f>M95</f>
        <v>0</v>
      </c>
      <c r="AA89" s="146">
        <f>Q95</f>
        <v>0</v>
      </c>
      <c r="AB89" s="146">
        <f>U95</f>
        <v>0</v>
      </c>
      <c r="AC89" s="146">
        <f>AA89-AB89</f>
        <v>0</v>
      </c>
      <c r="AD89" s="146">
        <f>IF(Z89&gt;Z90,-1,0)</f>
        <v>0</v>
      </c>
      <c r="AE89" s="146">
        <f>IF(Z89&gt;Z91,-1,0)</f>
        <v>0</v>
      </c>
      <c r="AF89" s="146">
        <f>IF(Z89&gt;Z92,-1,0)</f>
        <v>0</v>
      </c>
      <c r="AG89" s="146">
        <f>10000-(AJ89*1000+AM89*100+AK89*10)</f>
        <v>10000</v>
      </c>
      <c r="AH89" s="153">
        <f>RANK(AG89,AG89:AG92,1)</f>
        <v>1</v>
      </c>
      <c r="AI89" s="146" t="str">
        <f>C89</f>
        <v>Belgien</v>
      </c>
      <c r="AJ89" s="146">
        <f t="shared" ref="AJ89:AJ92" si="59">Z89</f>
        <v>0</v>
      </c>
      <c r="AK89" s="146">
        <f t="shared" ref="AK89:AK92" si="60">AA89</f>
        <v>0</v>
      </c>
      <c r="AL89" s="146">
        <f t="shared" ref="AL89:AL92" si="61">AB89</f>
        <v>0</v>
      </c>
      <c r="AM89" s="146">
        <f>AK89-AL89</f>
        <v>0</v>
      </c>
      <c r="AN89" s="156"/>
      <c r="AO89" s="156">
        <f>IF(AG90=AG89,IF(G89&gt;E89,AG90-0.1,AG90),AG90)</f>
        <v>10000</v>
      </c>
      <c r="AP89" s="156">
        <f>IF(AG91=AG89,IF(G91&gt;E91,AG91-0.1,AG91),AG91)</f>
        <v>10000</v>
      </c>
      <c r="AQ89" s="156">
        <f>IF(AG92=AG89,IF(G93&gt;E93,AG92-0.1,AG92),AG92)</f>
        <v>10000</v>
      </c>
      <c r="AR89" s="156">
        <f>AN93</f>
        <v>30000</v>
      </c>
      <c r="AS89" s="153">
        <f>RANK(AR89,AR89:AR92,1)</f>
        <v>1</v>
      </c>
      <c r="AT89" s="146" t="str">
        <f t="shared" ref="AT89:AT92" si="62">AI89</f>
        <v>Belgien</v>
      </c>
      <c r="AU89" s="146">
        <f t="shared" ref="AU89:AU92" si="63">AJ89</f>
        <v>0</v>
      </c>
      <c r="AV89" s="146">
        <f t="shared" ref="AV89:AV92" si="64">AK89</f>
        <v>0</v>
      </c>
      <c r="AW89" s="146">
        <f t="shared" ref="AW89:AW92" si="65">AL89</f>
        <v>0</v>
      </c>
      <c r="AX89" s="146"/>
      <c r="AY89" s="146"/>
      <c r="AZ89" s="146"/>
      <c r="BA89" s="111">
        <v>1</v>
      </c>
      <c r="BB89" s="109" t="str">
        <f>VLOOKUP(1,AS89:AT92,2,FALSE)</f>
        <v>Belgien</v>
      </c>
      <c r="BC89" s="110"/>
      <c r="BD89" s="112">
        <f>VLOOKUP(1,AS89:AW92,3,FALSE)</f>
        <v>0</v>
      </c>
      <c r="BE89" s="113">
        <f>VLOOKUP(1,AS89:AW92,4,FALSE)</f>
        <v>0</v>
      </c>
      <c r="BF89" s="155" t="s">
        <v>12</v>
      </c>
      <c r="BG89" s="113">
        <f>VLOOKUP(1,AS89:AW92,5,FALSE)</f>
        <v>0</v>
      </c>
      <c r="BH89" s="114" t="s">
        <v>121</v>
      </c>
      <c r="BI89" s="147"/>
      <c r="BJ89" s="147">
        <f>IF(E89&gt;G89,IF(#REF!&gt;#REF!,#REF!,0),0)</f>
        <v>0</v>
      </c>
      <c r="BK89" s="147" t="e">
        <f>IF(E89=G89,IF(#REF!=#REF!,#REF!,0),0)</f>
        <v>#REF!</v>
      </c>
      <c r="BL89" s="147">
        <f>IF(E89&lt;G89,IF(#REF!&lt;#REF!,#REF!,0),0)</f>
        <v>0</v>
      </c>
      <c r="BM89" s="147" t="e">
        <f>IF(E89=#REF!,IF(G89=#REF!,#REF!,0),0)</f>
        <v>#REF!</v>
      </c>
      <c r="BN89" s="147" t="e">
        <f>IF(E89=#REF!,#REF!,0)</f>
        <v>#REF!</v>
      </c>
      <c r="BO89" s="147" t="e">
        <f>IF(G89=#REF!,#REF!,0)</f>
        <v>#REF!</v>
      </c>
      <c r="BP89" s="147"/>
      <c r="BQ89" s="168"/>
      <c r="BR89" s="172"/>
      <c r="BS89" s="184" t="s">
        <v>162</v>
      </c>
      <c r="BT89" s="185" t="s">
        <v>169</v>
      </c>
      <c r="BU89" s="172"/>
      <c r="BV89" s="172"/>
      <c r="BW89" s="172"/>
      <c r="BX89" s="172"/>
      <c r="BY89" s="172"/>
      <c r="BZ89" s="172"/>
      <c r="CA89" s="172"/>
      <c r="CB89" s="172"/>
      <c r="CC89" s="172"/>
      <c r="CD89" s="183"/>
      <c r="CE89" s="172"/>
      <c r="CF89" s="172"/>
      <c r="CG89" s="172"/>
      <c r="CH89" s="172"/>
      <c r="CI89" s="172"/>
      <c r="CJ89" s="172"/>
      <c r="CK89" s="172"/>
      <c r="CL89" s="172"/>
      <c r="CM89" s="172"/>
      <c r="CN89" s="172"/>
      <c r="CO89" s="172"/>
      <c r="CP89" s="172"/>
      <c r="CQ89" s="172"/>
      <c r="CR89" s="172"/>
      <c r="CS89" s="172"/>
      <c r="CT89" s="172"/>
      <c r="CU89" s="172"/>
      <c r="CV89" s="173"/>
    </row>
    <row r="90" spans="1:100" ht="18.75" customHeight="1" thickBot="1">
      <c r="A90" s="56"/>
      <c r="B90" s="146"/>
      <c r="C90" s="139" t="s">
        <v>150</v>
      </c>
      <c r="D90" s="116"/>
      <c r="E90" s="62"/>
      <c r="F90" s="155"/>
      <c r="G90" s="62"/>
      <c r="H90" s="139" t="s">
        <v>58</v>
      </c>
      <c r="I90" s="116"/>
      <c r="J90" s="146"/>
      <c r="K90" s="146" t="s">
        <v>109</v>
      </c>
      <c r="L90" s="146">
        <f t="shared" si="58"/>
        <v>0</v>
      </c>
      <c r="M90" s="146"/>
      <c r="N90" s="146"/>
      <c r="O90" s="146">
        <f>IF($E90="",0,IF($E90&gt;$G90,3,IF($E90=$G90,1,0)))</f>
        <v>0</v>
      </c>
      <c r="P90" s="146">
        <f>IF($G90="",0,IF($E90&gt;$G90,0,IF($E90=$G90,1,3)))</f>
        <v>0</v>
      </c>
      <c r="Q90" s="146"/>
      <c r="R90" s="146"/>
      <c r="S90" s="146">
        <f>E90</f>
        <v>0</v>
      </c>
      <c r="T90" s="146">
        <f>G90</f>
        <v>0</v>
      </c>
      <c r="U90" s="146"/>
      <c r="V90" s="146"/>
      <c r="W90" s="146">
        <f>G90</f>
        <v>0</v>
      </c>
      <c r="X90" s="146">
        <f>E90</f>
        <v>0</v>
      </c>
      <c r="Y90" s="146"/>
      <c r="Z90" s="146">
        <f>N95</f>
        <v>0</v>
      </c>
      <c r="AA90" s="146">
        <f>R95</f>
        <v>0</v>
      </c>
      <c r="AB90" s="146">
        <f>V95</f>
        <v>0</v>
      </c>
      <c r="AC90" s="146">
        <f>AA90-AB90</f>
        <v>0</v>
      </c>
      <c r="AD90" s="146">
        <f>IF(Z90&gt;Z89,-1,0)</f>
        <v>0</v>
      </c>
      <c r="AE90" s="146">
        <f>IF(Z90&gt;Z91,-1,0)</f>
        <v>0</v>
      </c>
      <c r="AF90" s="146">
        <f>IF(Z90&gt;Z92,-1,0)</f>
        <v>0</v>
      </c>
      <c r="AG90" s="146">
        <f>10000-(AJ90*1000+AM90*100+AK90*10)</f>
        <v>10000</v>
      </c>
      <c r="AH90" s="153">
        <f>RANK(AG90,AG89:AG92,1)</f>
        <v>1</v>
      </c>
      <c r="AI90" s="146" t="str">
        <f>H89</f>
        <v>Algerien</v>
      </c>
      <c r="AJ90" s="146">
        <f t="shared" si="59"/>
        <v>0</v>
      </c>
      <c r="AK90" s="146">
        <f t="shared" si="60"/>
        <v>0</v>
      </c>
      <c r="AL90" s="146">
        <f t="shared" si="61"/>
        <v>0</v>
      </c>
      <c r="AM90" s="146">
        <f>AK90-AL90</f>
        <v>0</v>
      </c>
      <c r="AN90" s="156">
        <f>IF(AG89=AG90,IF(E89&gt;G89,AG89-0.1,AG89),AG89)</f>
        <v>10000</v>
      </c>
      <c r="AO90" s="156"/>
      <c r="AP90" s="156">
        <f>IF(AG91=AG90,IF(G94&gt;E94,AG91-0.1,AG91),AG91)</f>
        <v>10000</v>
      </c>
      <c r="AQ90" s="156">
        <f>IF(AG92=AG90,IF(G92&gt;E92,AG92-0.1,AG92),AG92)</f>
        <v>10000</v>
      </c>
      <c r="AR90" s="156">
        <f>AO93</f>
        <v>30000</v>
      </c>
      <c r="AS90" s="153">
        <f>RANK(AR90,AR89:AR92,1)</f>
        <v>1</v>
      </c>
      <c r="AT90" s="146" t="str">
        <f t="shared" si="62"/>
        <v>Algerien</v>
      </c>
      <c r="AU90" s="146">
        <f t="shared" si="63"/>
        <v>0</v>
      </c>
      <c r="AV90" s="146">
        <f t="shared" si="64"/>
        <v>0</v>
      </c>
      <c r="AW90" s="146">
        <f t="shared" si="65"/>
        <v>0</v>
      </c>
      <c r="AX90" s="146"/>
      <c r="AY90" s="146"/>
      <c r="AZ90" s="146"/>
      <c r="BA90" s="117">
        <v>2</v>
      </c>
      <c r="BB90" s="115" t="e">
        <f>VLOOKUP(2,AS89:AT92,2,FALSE)</f>
        <v>#N/A</v>
      </c>
      <c r="BC90" s="116"/>
      <c r="BD90" s="118" t="e">
        <f>VLOOKUP(2,AS89:AW92,3,FALSE)</f>
        <v>#N/A</v>
      </c>
      <c r="BE90" s="119" t="e">
        <f>VLOOKUP(2,AS89:AW92,4,FALSE)</f>
        <v>#N/A</v>
      </c>
      <c r="BF90" s="155" t="s">
        <v>12</v>
      </c>
      <c r="BG90" s="119" t="e">
        <f>VLOOKUP(2,AS89:AW92,5,FALSE)</f>
        <v>#N/A</v>
      </c>
      <c r="BH90" s="119" t="s">
        <v>117</v>
      </c>
      <c r="BI90" s="147"/>
      <c r="BJ90" s="147">
        <f>IF(E90&gt;G90,IF(#REF!&gt;#REF!,#REF!,0),0)</f>
        <v>0</v>
      </c>
      <c r="BK90" s="147" t="e">
        <f>IF(E90=G90,IF(#REF!=#REF!,#REF!,0),0)</f>
        <v>#REF!</v>
      </c>
      <c r="BL90" s="147">
        <f>IF(E90&lt;G90,IF(#REF!&lt;#REF!,#REF!,0),0)</f>
        <v>0</v>
      </c>
      <c r="BM90" s="147" t="e">
        <f>IF(E90=#REF!,IF(G90=#REF!,#REF!,0),0)</f>
        <v>#REF!</v>
      </c>
      <c r="BN90" s="147" t="e">
        <f>IF(E90=#REF!,#REF!,0)</f>
        <v>#REF!</v>
      </c>
      <c r="BO90" s="147" t="e">
        <f>IF(G90=#REF!,#REF!,0)</f>
        <v>#REF!</v>
      </c>
      <c r="BP90" s="147"/>
      <c r="BQ90" s="168"/>
      <c r="BR90" s="172"/>
      <c r="BS90" s="184"/>
      <c r="BT90" s="185"/>
      <c r="BU90" s="172"/>
      <c r="BV90" s="172"/>
      <c r="BW90" s="172"/>
      <c r="BX90" s="172"/>
      <c r="BY90" s="172"/>
      <c r="BZ90" s="172"/>
      <c r="CA90" s="172"/>
      <c r="CB90" s="172"/>
      <c r="CC90" s="172"/>
      <c r="CD90" s="183"/>
      <c r="CE90" s="172"/>
      <c r="CF90" s="172"/>
      <c r="CG90" s="172"/>
      <c r="CH90" s="172"/>
      <c r="CI90" s="172"/>
      <c r="CJ90" s="172"/>
      <c r="CK90" s="172"/>
      <c r="CL90" s="172"/>
      <c r="CM90" s="172"/>
      <c r="CN90" s="172"/>
      <c r="CO90" s="172"/>
      <c r="CP90" s="172"/>
      <c r="CQ90" s="172"/>
      <c r="CR90" s="172"/>
      <c r="CS90" s="172"/>
      <c r="CT90" s="172"/>
      <c r="CU90" s="172"/>
      <c r="CV90" s="173"/>
    </row>
    <row r="91" spans="1:100" ht="18.75" customHeight="1" thickBot="1">
      <c r="A91" s="56"/>
      <c r="B91" s="146"/>
      <c r="C91" s="138" t="s">
        <v>149</v>
      </c>
      <c r="D91" s="110"/>
      <c r="E91" s="62"/>
      <c r="F91" s="155"/>
      <c r="G91" s="62"/>
      <c r="H91" s="109" t="str">
        <f>C90</f>
        <v>Russland</v>
      </c>
      <c r="I91" s="110"/>
      <c r="J91" s="146"/>
      <c r="K91" s="146" t="s">
        <v>111</v>
      </c>
      <c r="L91" s="146">
        <f t="shared" si="58"/>
        <v>0</v>
      </c>
      <c r="M91" s="146">
        <f>IF($E91="",0,IF($E91&gt;$G91,3,IF($E91=G91,1,0)))</f>
        <v>0</v>
      </c>
      <c r="N91" s="146"/>
      <c r="O91" s="146">
        <f>IF($G91="",0,IF($E91&gt;$G91,0,IF($E91=$G91,1,3)))</f>
        <v>0</v>
      </c>
      <c r="P91" s="146"/>
      <c r="Q91" s="146">
        <f>E91</f>
        <v>0</v>
      </c>
      <c r="R91" s="146"/>
      <c r="S91" s="146">
        <f>G91</f>
        <v>0</v>
      </c>
      <c r="T91" s="146"/>
      <c r="U91" s="146">
        <f>G91</f>
        <v>0</v>
      </c>
      <c r="V91" s="146"/>
      <c r="W91" s="146">
        <f>E91</f>
        <v>0</v>
      </c>
      <c r="X91" s="146"/>
      <c r="Y91" s="146"/>
      <c r="Z91" s="146">
        <f>O95</f>
        <v>0</v>
      </c>
      <c r="AA91" s="146">
        <f>S95</f>
        <v>0</v>
      </c>
      <c r="AB91" s="146">
        <f>W95</f>
        <v>0</v>
      </c>
      <c r="AC91" s="146">
        <f>AA91-AB91</f>
        <v>0</v>
      </c>
      <c r="AD91" s="146">
        <f>IF(Z91&gt;Z89,-1,0)</f>
        <v>0</v>
      </c>
      <c r="AE91" s="146">
        <f>IF(Z91&gt;Z90,-1,0)</f>
        <v>0</v>
      </c>
      <c r="AF91" s="146">
        <f>IF(Z91&gt;Z92,-1,0)</f>
        <v>0</v>
      </c>
      <c r="AG91" s="146">
        <f>10000-(AJ91*1000+AM91*100+AK91*10)</f>
        <v>10000</v>
      </c>
      <c r="AH91" s="153">
        <f>RANK(AG91,AG89:AG92,1)</f>
        <v>1</v>
      </c>
      <c r="AI91" s="146" t="str">
        <f>C90</f>
        <v>Russland</v>
      </c>
      <c r="AJ91" s="146">
        <f t="shared" si="59"/>
        <v>0</v>
      </c>
      <c r="AK91" s="146">
        <f t="shared" si="60"/>
        <v>0</v>
      </c>
      <c r="AL91" s="146">
        <f t="shared" si="61"/>
        <v>0</v>
      </c>
      <c r="AM91" s="146">
        <f>AK91-AL91</f>
        <v>0</v>
      </c>
      <c r="AN91" s="156">
        <f>IF(AG89=AG91,IF(E91&gt;G91,AG89-0.1,AG89),AG89)</f>
        <v>10000</v>
      </c>
      <c r="AO91" s="156">
        <f>IF(AG90=AG91,IF(E94&gt;G94,AG90-0.1,AG90),AG90)</f>
        <v>10000</v>
      </c>
      <c r="AP91" s="156"/>
      <c r="AQ91" s="156">
        <f>IF(AG92=AG91,IF(G90&gt;E90,AG92-0.1,AG92),AG92)</f>
        <v>10000</v>
      </c>
      <c r="AR91" s="156">
        <f>AP93</f>
        <v>30000</v>
      </c>
      <c r="AS91" s="153">
        <f>RANK(AR91,AR89:AR92,1)</f>
        <v>1</v>
      </c>
      <c r="AT91" s="146" t="str">
        <f t="shared" si="62"/>
        <v>Russland</v>
      </c>
      <c r="AU91" s="146">
        <f t="shared" si="63"/>
        <v>0</v>
      </c>
      <c r="AV91" s="146">
        <f t="shared" si="64"/>
        <v>0</v>
      </c>
      <c r="AW91" s="146">
        <f t="shared" si="65"/>
        <v>0</v>
      </c>
      <c r="AX91" s="146"/>
      <c r="AY91" s="146"/>
      <c r="AZ91" s="146"/>
      <c r="BA91" s="63">
        <v>3</v>
      </c>
      <c r="BB91" s="64" t="e">
        <f>VLOOKUP(3,AS89:AT92,2,FALSE)</f>
        <v>#N/A</v>
      </c>
      <c r="BC91" s="65"/>
      <c r="BD91" s="66" t="e">
        <f>VLOOKUP(3,AS89:AW92,3,FALSE)</f>
        <v>#N/A</v>
      </c>
      <c r="BE91" s="66" t="e">
        <f>VLOOKUP(3,AS89:AW92,4,FALSE)</f>
        <v>#N/A</v>
      </c>
      <c r="BF91" s="155" t="s">
        <v>12</v>
      </c>
      <c r="BG91" s="66" t="e">
        <f>VLOOKUP(3,AS89:AW92,5,FALSE)</f>
        <v>#N/A</v>
      </c>
      <c r="BH91" s="146"/>
      <c r="BI91" s="147"/>
      <c r="BJ91" s="147">
        <f>IF(E91&gt;G91,IF(#REF!&gt;#REF!,#REF!,0),0)</f>
        <v>0</v>
      </c>
      <c r="BK91" s="147" t="e">
        <f>IF(E91=G91,IF(#REF!=#REF!,#REF!,0),0)</f>
        <v>#REF!</v>
      </c>
      <c r="BL91" s="147">
        <f>IF(E91&lt;G91,IF(#REF!&lt;#REF!,#REF!,0),0)</f>
        <v>0</v>
      </c>
      <c r="BM91" s="147" t="e">
        <f>IF(E91=#REF!,IF(G91=#REF!,#REF!,0),0)</f>
        <v>#REF!</v>
      </c>
      <c r="BN91" s="147" t="e">
        <f>IF(E91=#REF!,#REF!,0)</f>
        <v>#REF!</v>
      </c>
      <c r="BO91" s="147" t="e">
        <f>IF(G91=#REF!,#REF!,0)</f>
        <v>#REF!</v>
      </c>
      <c r="BP91" s="147"/>
      <c r="BQ91" s="168"/>
      <c r="BR91" s="172"/>
      <c r="BS91" s="184" t="s">
        <v>163</v>
      </c>
      <c r="BT91" s="185" t="s">
        <v>170</v>
      </c>
      <c r="BU91" s="172"/>
      <c r="BV91" s="172"/>
      <c r="BW91" s="172"/>
      <c r="BX91" s="172"/>
      <c r="BY91" s="172"/>
      <c r="BZ91" s="172"/>
      <c r="CA91" s="172"/>
      <c r="CB91" s="172"/>
      <c r="CC91" s="172"/>
      <c r="CD91" s="183"/>
      <c r="CE91" s="172"/>
      <c r="CF91" s="172"/>
      <c r="CG91" s="172"/>
      <c r="CH91" s="172"/>
      <c r="CI91" s="172"/>
      <c r="CJ91" s="172"/>
      <c r="CK91" s="172"/>
      <c r="CL91" s="172"/>
      <c r="CM91" s="172"/>
      <c r="CN91" s="172"/>
      <c r="CO91" s="172"/>
      <c r="CP91" s="172"/>
      <c r="CQ91" s="172"/>
      <c r="CR91" s="172"/>
      <c r="CS91" s="172"/>
      <c r="CT91" s="172"/>
      <c r="CU91" s="172"/>
      <c r="CV91" s="173"/>
    </row>
    <row r="92" spans="1:100" ht="18.75" customHeight="1" thickBot="1">
      <c r="A92" s="56"/>
      <c r="B92" s="146"/>
      <c r="C92" s="139" t="s">
        <v>70</v>
      </c>
      <c r="D92" s="116"/>
      <c r="E92" s="62"/>
      <c r="F92" s="155"/>
      <c r="G92" s="62"/>
      <c r="H92" s="115" t="str">
        <f>H90</f>
        <v>Südkorea</v>
      </c>
      <c r="I92" s="116"/>
      <c r="J92" s="146"/>
      <c r="K92" s="146" t="s">
        <v>110</v>
      </c>
      <c r="L92" s="146">
        <f t="shared" si="58"/>
        <v>0</v>
      </c>
      <c r="M92" s="146"/>
      <c r="N92" s="146">
        <f>IF($E92="",0,IF($E92&gt;$G92,3,IF($E92=$G92,1,0)))</f>
        <v>0</v>
      </c>
      <c r="O92" s="146"/>
      <c r="P92" s="146">
        <f>IF($G92="",0,IF($E92&gt;$G92,0,IF($E92=$G92,1,3)))</f>
        <v>0</v>
      </c>
      <c r="Q92" s="146"/>
      <c r="R92" s="146">
        <f>E92</f>
        <v>0</v>
      </c>
      <c r="S92" s="146"/>
      <c r="T92" s="146">
        <f>G92</f>
        <v>0</v>
      </c>
      <c r="U92" s="146"/>
      <c r="V92" s="146">
        <f>G92</f>
        <v>0</v>
      </c>
      <c r="W92" s="146"/>
      <c r="X92" s="146">
        <f>E92</f>
        <v>0</v>
      </c>
      <c r="Y92" s="146"/>
      <c r="Z92" s="146">
        <f>P95</f>
        <v>0</v>
      </c>
      <c r="AA92" s="146">
        <f>T95</f>
        <v>0</v>
      </c>
      <c r="AB92" s="146">
        <f>X95</f>
        <v>0</v>
      </c>
      <c r="AC92" s="146">
        <f>AA92-AB92</f>
        <v>0</v>
      </c>
      <c r="AD92" s="146">
        <f>IF(Z92&gt;Z89,-1,0)</f>
        <v>0</v>
      </c>
      <c r="AE92" s="146">
        <f>IF(Z92&gt;Z90,-1,0)</f>
        <v>0</v>
      </c>
      <c r="AF92" s="146">
        <f>IF(Z92&gt;Z91,-1,0)</f>
        <v>0</v>
      </c>
      <c r="AG92" s="146">
        <f>10000-(AJ92*1000+AM92*100+AK92*10)</f>
        <v>10000</v>
      </c>
      <c r="AH92" s="153">
        <f>RANK(AG92,AG89:AG92,1)</f>
        <v>1</v>
      </c>
      <c r="AI92" s="146" t="str">
        <f>H90</f>
        <v>Südkorea</v>
      </c>
      <c r="AJ92" s="146">
        <f t="shared" si="59"/>
        <v>0</v>
      </c>
      <c r="AK92" s="146">
        <f t="shared" si="60"/>
        <v>0</v>
      </c>
      <c r="AL92" s="146">
        <f t="shared" si="61"/>
        <v>0</v>
      </c>
      <c r="AM92" s="146">
        <f>AK92-AL92</f>
        <v>0</v>
      </c>
      <c r="AN92" s="156">
        <f>IF(AG89=AG92,IF(E93&gt;G93,AG89-0.1,AG89),AG89)</f>
        <v>10000</v>
      </c>
      <c r="AO92" s="156">
        <f>IF(AG90=AG92,IF(E92&gt;G92,AG90-0.1,AG90),AG90)</f>
        <v>10000</v>
      </c>
      <c r="AP92" s="156">
        <f>IF(AG91=AG92,IF(E90&gt;G90,AG91-0.1,AG91),AG91)</f>
        <v>10000</v>
      </c>
      <c r="AQ92" s="156"/>
      <c r="AR92" s="156">
        <f>AQ93</f>
        <v>30000</v>
      </c>
      <c r="AS92" s="153">
        <f>RANK(AR92,AR89:AR92,1)</f>
        <v>1</v>
      </c>
      <c r="AT92" s="146" t="str">
        <f t="shared" si="62"/>
        <v>Südkorea</v>
      </c>
      <c r="AU92" s="146">
        <f t="shared" si="63"/>
        <v>0</v>
      </c>
      <c r="AV92" s="146">
        <f t="shared" si="64"/>
        <v>0</v>
      </c>
      <c r="AW92" s="146">
        <f t="shared" si="65"/>
        <v>0</v>
      </c>
      <c r="AX92" s="146"/>
      <c r="AY92" s="146"/>
      <c r="AZ92" s="146"/>
      <c r="BA92" s="63">
        <v>4</v>
      </c>
      <c r="BB92" s="64" t="e">
        <f>VLOOKUP(4,AS89:AT92,2,FALSE)</f>
        <v>#N/A</v>
      </c>
      <c r="BC92" s="65"/>
      <c r="BD92" s="66" t="e">
        <f>VLOOKUP(4,AS89:AW92,3,FALSE)</f>
        <v>#N/A</v>
      </c>
      <c r="BE92" s="66" t="e">
        <f>VLOOKUP(4,AS89:AW92,4,FALSE)</f>
        <v>#N/A</v>
      </c>
      <c r="BF92" s="155" t="s">
        <v>12</v>
      </c>
      <c r="BG92" s="66" t="e">
        <f>VLOOKUP(4,AS89:AW92,5,FALSE)</f>
        <v>#N/A</v>
      </c>
      <c r="BH92" s="146"/>
      <c r="BI92" s="147"/>
      <c r="BJ92" s="147">
        <f>IF(E92&gt;G92,IF(#REF!&gt;#REF!,#REF!,0),0)</f>
        <v>0</v>
      </c>
      <c r="BK92" s="147" t="e">
        <f>IF(E92=G92,IF(#REF!=#REF!,#REF!,0),0)</f>
        <v>#REF!</v>
      </c>
      <c r="BL92" s="147">
        <f>IF(E92&lt;G92,IF(#REF!&lt;#REF!,#REF!,0),0)</f>
        <v>0</v>
      </c>
      <c r="BM92" s="147" t="e">
        <f>IF(E92=#REF!,IF(G92=#REF!,#REF!,0),0)</f>
        <v>#REF!</v>
      </c>
      <c r="BN92" s="147" t="e">
        <f>IF(E92=#REF!,#REF!,0)</f>
        <v>#REF!</v>
      </c>
      <c r="BO92" s="147" t="e">
        <f>IF(G92=#REF!,#REF!,0)</f>
        <v>#REF!</v>
      </c>
      <c r="BP92" s="147"/>
      <c r="BQ92" s="168"/>
      <c r="BR92" s="172"/>
      <c r="BS92" s="184"/>
      <c r="BT92" s="185"/>
      <c r="BU92" s="172"/>
      <c r="BV92" s="172"/>
      <c r="BW92" s="172"/>
      <c r="BX92" s="172"/>
      <c r="BY92" s="172"/>
      <c r="BZ92" s="172"/>
      <c r="CA92" s="172"/>
      <c r="CB92" s="172"/>
      <c r="CC92" s="172"/>
      <c r="CD92" s="183"/>
      <c r="CE92" s="172"/>
      <c r="CF92" s="172"/>
      <c r="CG92" s="172"/>
      <c r="CH92" s="172"/>
      <c r="CI92" s="172"/>
      <c r="CJ92" s="172"/>
      <c r="CK92" s="172"/>
      <c r="CL92" s="172"/>
      <c r="CM92" s="172"/>
      <c r="CN92" s="172"/>
      <c r="CO92" s="172"/>
      <c r="CP92" s="172"/>
      <c r="CQ92" s="172"/>
      <c r="CR92" s="172"/>
      <c r="CS92" s="172"/>
      <c r="CT92" s="172"/>
      <c r="CU92" s="172"/>
      <c r="CV92" s="173"/>
    </row>
    <row r="93" spans="1:100" ht="18.75" customHeight="1" thickBot="1">
      <c r="A93" s="56"/>
      <c r="B93" s="146"/>
      <c r="C93" s="109" t="str">
        <f>C89</f>
        <v>Belgien</v>
      </c>
      <c r="D93" s="110"/>
      <c r="E93" s="62"/>
      <c r="F93" s="155"/>
      <c r="G93" s="62"/>
      <c r="H93" s="109" t="str">
        <f>H90</f>
        <v>Südkorea</v>
      </c>
      <c r="I93" s="110"/>
      <c r="J93" s="146"/>
      <c r="K93" s="146" t="s">
        <v>112</v>
      </c>
      <c r="L93" s="146">
        <f t="shared" si="58"/>
        <v>0</v>
      </c>
      <c r="M93" s="146">
        <f>IF($E93="",0,IF($E93&gt;$G93,3,IF($E93=G93,1,0)))</f>
        <v>0</v>
      </c>
      <c r="N93" s="146"/>
      <c r="O93" s="146"/>
      <c r="P93" s="146">
        <f>IF($G93="",0,IF($E93&gt;$G93,0,IF($E93=$G93,1,3)))</f>
        <v>0</v>
      </c>
      <c r="Q93" s="146">
        <f>E93</f>
        <v>0</v>
      </c>
      <c r="R93" s="146"/>
      <c r="S93" s="146"/>
      <c r="T93" s="146">
        <f>G93</f>
        <v>0</v>
      </c>
      <c r="U93" s="146">
        <f>G93</f>
        <v>0</v>
      </c>
      <c r="V93" s="146"/>
      <c r="W93" s="146"/>
      <c r="X93" s="146">
        <f>E93</f>
        <v>0</v>
      </c>
      <c r="Y93" s="146"/>
      <c r="Z93" s="146"/>
      <c r="AA93" s="146"/>
      <c r="AB93" s="146"/>
      <c r="AC93" s="146"/>
      <c r="AD93" s="146"/>
      <c r="AE93" s="146"/>
      <c r="AF93" s="146"/>
      <c r="AG93" s="146"/>
      <c r="AH93" s="146"/>
      <c r="AI93" s="146"/>
      <c r="AJ93" s="146"/>
      <c r="AK93" s="146"/>
      <c r="AL93" s="146"/>
      <c r="AM93" s="146"/>
      <c r="AN93" s="156">
        <f>SUM(AN89:AN92)</f>
        <v>30000</v>
      </c>
      <c r="AO93" s="156">
        <f>SUM(AO89:AO92)</f>
        <v>30000</v>
      </c>
      <c r="AP93" s="156">
        <f>SUM(AP89:AP92)</f>
        <v>30000</v>
      </c>
      <c r="AQ93" s="156">
        <f>SUM(AQ89:AQ92)</f>
        <v>30000</v>
      </c>
      <c r="AR93" s="15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  <c r="BI93" s="146"/>
      <c r="BJ93" s="147">
        <f>IF(E93&gt;G93,IF(#REF!&gt;#REF!,#REF!,0),0)</f>
        <v>0</v>
      </c>
      <c r="BK93" s="147" t="e">
        <f>IF(E93=G93,IF(#REF!=#REF!,#REF!,0),0)</f>
        <v>#REF!</v>
      </c>
      <c r="BL93" s="147">
        <f>IF(E93&lt;G93,IF(#REF!&lt;#REF!,#REF!,0),0)</f>
        <v>0</v>
      </c>
      <c r="BM93" s="147" t="e">
        <f>IF(E93=#REF!,IF(G93=#REF!,#REF!,0),0)</f>
        <v>#REF!</v>
      </c>
      <c r="BN93" s="147" t="e">
        <f>IF(E93=#REF!,#REF!,0)</f>
        <v>#REF!</v>
      </c>
      <c r="BO93" s="147" t="e">
        <f>IF(G93=#REF!,#REF!,0)</f>
        <v>#REF!</v>
      </c>
      <c r="BP93" s="146"/>
      <c r="BQ93" s="168"/>
      <c r="BR93" s="172"/>
      <c r="BS93" s="184" t="s">
        <v>164</v>
      </c>
      <c r="BT93" s="185" t="s">
        <v>170</v>
      </c>
      <c r="BU93" s="172"/>
      <c r="BV93" s="172"/>
      <c r="BW93" s="172"/>
      <c r="BX93" s="172"/>
      <c r="BY93" s="172"/>
      <c r="BZ93" s="172"/>
      <c r="CA93" s="172"/>
      <c r="CB93" s="172"/>
      <c r="CC93" s="172"/>
      <c r="CD93" s="183"/>
      <c r="CE93" s="172"/>
      <c r="CF93" s="172"/>
      <c r="CG93" s="172"/>
      <c r="CH93" s="172"/>
      <c r="CI93" s="172"/>
      <c r="CJ93" s="172"/>
      <c r="CK93" s="172"/>
      <c r="CL93" s="172"/>
      <c r="CM93" s="172"/>
      <c r="CN93" s="172"/>
      <c r="CO93" s="172"/>
      <c r="CP93" s="172"/>
      <c r="CQ93" s="172"/>
      <c r="CR93" s="172"/>
      <c r="CS93" s="172"/>
      <c r="CT93" s="172"/>
      <c r="CU93" s="172"/>
      <c r="CV93" s="173"/>
    </row>
    <row r="94" spans="1:100" ht="18.75" customHeight="1" thickBot="1">
      <c r="A94" s="56"/>
      <c r="B94" s="146"/>
      <c r="C94" s="139" t="s">
        <v>70</v>
      </c>
      <c r="D94" s="116"/>
      <c r="E94" s="62"/>
      <c r="F94" s="155"/>
      <c r="G94" s="62"/>
      <c r="H94" s="115" t="str">
        <f>C90</f>
        <v>Russland</v>
      </c>
      <c r="I94" s="116"/>
      <c r="J94" s="146"/>
      <c r="K94" s="146" t="s">
        <v>112</v>
      </c>
      <c r="L94" s="146">
        <f t="shared" si="58"/>
        <v>0</v>
      </c>
      <c r="M94" s="146"/>
      <c r="N94" s="146">
        <f>IF($E94="",0,IF($E94&gt;$G94,3,IF($E94=$G94,1,0)))</f>
        <v>0</v>
      </c>
      <c r="O94" s="146">
        <f>IF($G94="",0,IF($E94&gt;$G94,0,IF($E94=$G94,1,3)))</f>
        <v>0</v>
      </c>
      <c r="P94" s="146"/>
      <c r="Q94" s="146"/>
      <c r="R94" s="146">
        <f>E94</f>
        <v>0</v>
      </c>
      <c r="S94" s="146">
        <f>G94</f>
        <v>0</v>
      </c>
      <c r="T94" s="146"/>
      <c r="U94" s="146"/>
      <c r="V94" s="146">
        <f>G94</f>
        <v>0</v>
      </c>
      <c r="W94" s="146">
        <f>E94</f>
        <v>0</v>
      </c>
      <c r="X94" s="146"/>
      <c r="Y94" s="146"/>
      <c r="Z94" s="146" t="s">
        <v>30</v>
      </c>
      <c r="AA94" s="146"/>
      <c r="AB94" s="146"/>
      <c r="AC94" s="146"/>
      <c r="AD94" s="146"/>
      <c r="AE94" s="146"/>
      <c r="AF94" s="146"/>
      <c r="AG94" s="146" t="b">
        <f>OR(AG89=AG90,AG89=AG91,AG89=AG92,AG90=AG91,AG90=AG92,AG91=AG92)</f>
        <v>1</v>
      </c>
      <c r="AH94" s="146"/>
      <c r="AI94" s="146"/>
      <c r="AJ94" s="146"/>
      <c r="AK94" s="146"/>
      <c r="AL94" s="146"/>
      <c r="AM94" s="146"/>
      <c r="AN94" s="146"/>
      <c r="AO94" s="146" t="s">
        <v>34</v>
      </c>
      <c r="AP94" s="146"/>
      <c r="AQ94" s="146"/>
      <c r="AR94" s="146" t="b">
        <f>OR(AR89=AR90,AR89=AR91,AR89=AR92,AR90=AR91,AR90=AR92,AR91=AR92)</f>
        <v>1</v>
      </c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  <c r="BI94" s="146"/>
      <c r="BJ94" s="147">
        <f>IF(E94&gt;G94,IF(#REF!&gt;#REF!,#REF!,0),0)</f>
        <v>0</v>
      </c>
      <c r="BK94" s="147" t="e">
        <f>IF(E94=G94,IF(#REF!=#REF!,#REF!,0),0)</f>
        <v>#REF!</v>
      </c>
      <c r="BL94" s="147">
        <f>IF(E94&lt;G94,IF(#REF!&lt;#REF!,#REF!,0),0)</f>
        <v>0</v>
      </c>
      <c r="BM94" s="147" t="e">
        <f>IF(E94=#REF!,IF(G94=#REF!,#REF!,0),0)</f>
        <v>#REF!</v>
      </c>
      <c r="BN94" s="147" t="e">
        <f>IF(E94=#REF!,#REF!,0)</f>
        <v>#REF!</v>
      </c>
      <c r="BO94" s="147" t="e">
        <f>IF(G94=#REF!,#REF!,0)</f>
        <v>#REF!</v>
      </c>
      <c r="BP94" s="146"/>
      <c r="BQ94" s="168"/>
      <c r="BR94" s="169"/>
      <c r="BS94" s="172"/>
      <c r="BT94" s="172"/>
      <c r="BU94" s="169"/>
      <c r="BV94" s="169"/>
      <c r="BW94" s="169"/>
      <c r="BX94" s="169"/>
      <c r="BY94" s="169"/>
      <c r="BZ94" s="169"/>
      <c r="CA94" s="169"/>
      <c r="CB94" s="169"/>
      <c r="CC94" s="169"/>
      <c r="CD94" s="173"/>
      <c r="CE94" s="169"/>
      <c r="CF94" s="169"/>
      <c r="CG94" s="169"/>
      <c r="CH94" s="169"/>
      <c r="CI94" s="169"/>
      <c r="CJ94" s="169"/>
      <c r="CK94" s="169"/>
      <c r="CL94" s="169"/>
      <c r="CM94" s="169"/>
      <c r="CN94" s="169"/>
      <c r="CO94" s="169"/>
      <c r="CP94" s="169"/>
      <c r="CQ94" s="169"/>
      <c r="CR94" s="169"/>
      <c r="CS94" s="169"/>
      <c r="CT94" s="169"/>
      <c r="CU94" s="169"/>
      <c r="CV94" s="173"/>
    </row>
    <row r="95" spans="1:100" ht="18.75" customHeight="1">
      <c r="A95" s="56"/>
      <c r="B95" s="146"/>
      <c r="C95" s="157"/>
      <c r="D95" s="146"/>
      <c r="E95" s="146"/>
      <c r="F95" s="146"/>
      <c r="G95" s="146"/>
      <c r="H95" s="146"/>
      <c r="I95" s="146"/>
      <c r="J95" s="146"/>
      <c r="K95" s="146"/>
      <c r="L95" s="146"/>
      <c r="M95" s="146">
        <f t="shared" ref="M95:X95" si="66">SUM(M89:M94)</f>
        <v>0</v>
      </c>
      <c r="N95" s="146">
        <f t="shared" si="66"/>
        <v>0</v>
      </c>
      <c r="O95" s="146">
        <f t="shared" si="66"/>
        <v>0</v>
      </c>
      <c r="P95" s="146">
        <f t="shared" si="66"/>
        <v>0</v>
      </c>
      <c r="Q95" s="146">
        <f t="shared" si="66"/>
        <v>0</v>
      </c>
      <c r="R95" s="146">
        <f t="shared" si="66"/>
        <v>0</v>
      </c>
      <c r="S95" s="146">
        <f t="shared" si="66"/>
        <v>0</v>
      </c>
      <c r="T95" s="146">
        <f t="shared" si="66"/>
        <v>0</v>
      </c>
      <c r="U95" s="146">
        <f t="shared" si="66"/>
        <v>0</v>
      </c>
      <c r="V95" s="146">
        <f t="shared" si="66"/>
        <v>0</v>
      </c>
      <c r="W95" s="146">
        <f t="shared" si="66"/>
        <v>0</v>
      </c>
      <c r="X95" s="146">
        <f t="shared" si="66"/>
        <v>0</v>
      </c>
      <c r="Y95" s="146"/>
      <c r="Z95" s="146"/>
      <c r="AA95" s="146"/>
      <c r="AB95" s="146"/>
      <c r="AC95" s="146"/>
      <c r="AD95" s="146"/>
      <c r="AE95" s="146"/>
      <c r="AF95" s="146"/>
      <c r="AG95" s="146"/>
      <c r="AH95" s="146"/>
      <c r="AI95" s="146"/>
      <c r="AJ95" s="146"/>
      <c r="AK95" s="146"/>
      <c r="AL95" s="146"/>
      <c r="AM95" s="146"/>
      <c r="AN95" s="146"/>
      <c r="AO95" s="146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  <c r="BI95" s="146"/>
      <c r="BJ95" s="146"/>
      <c r="BK95" s="146"/>
      <c r="BL95" s="146"/>
      <c r="BM95" s="146"/>
      <c r="BN95" s="146"/>
      <c r="BO95" s="146"/>
      <c r="BP95" s="146"/>
      <c r="BQ95" s="168"/>
      <c r="BR95" s="169"/>
      <c r="BS95" s="172"/>
      <c r="BT95" s="172"/>
      <c r="BU95" s="169"/>
      <c r="BV95" s="169"/>
      <c r="BW95" s="169"/>
      <c r="BX95" s="169"/>
      <c r="BY95" s="169"/>
      <c r="BZ95" s="169"/>
      <c r="CA95" s="169"/>
      <c r="CB95" s="169"/>
      <c r="CC95" s="169"/>
      <c r="CD95" s="173"/>
      <c r="CE95" s="169"/>
      <c r="CF95" s="169"/>
      <c r="CG95" s="169"/>
      <c r="CH95" s="169"/>
      <c r="CI95" s="169"/>
      <c r="CJ95" s="169"/>
      <c r="CK95" s="169"/>
      <c r="CL95" s="169"/>
      <c r="CM95" s="169"/>
      <c r="CN95" s="169"/>
      <c r="CO95" s="169"/>
      <c r="CP95" s="169"/>
      <c r="CQ95" s="169"/>
      <c r="CR95" s="169"/>
      <c r="CS95" s="169"/>
      <c r="CT95" s="169"/>
      <c r="CU95" s="169"/>
      <c r="CV95" s="173"/>
    </row>
    <row r="96" spans="1:100">
      <c r="A96" s="56"/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146"/>
      <c r="X96" s="146"/>
      <c r="Y96" s="146"/>
      <c r="Z96" s="146"/>
      <c r="AA96" s="146"/>
      <c r="AB96" s="146"/>
      <c r="AC96" s="146"/>
      <c r="AD96" s="146"/>
      <c r="AE96" s="146"/>
      <c r="AF96" s="146"/>
      <c r="AG96" s="146"/>
      <c r="AH96" s="146"/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  <c r="BI96" s="146"/>
      <c r="BJ96" s="147"/>
      <c r="BK96" s="147"/>
      <c r="BL96" s="147"/>
      <c r="BM96" s="147"/>
      <c r="BN96" s="147"/>
      <c r="BO96" s="147"/>
      <c r="BP96" s="146"/>
      <c r="BQ96" s="168"/>
      <c r="BR96" s="169"/>
      <c r="BS96" s="172"/>
      <c r="BT96" s="172"/>
      <c r="BU96" s="169"/>
      <c r="BV96" s="169"/>
      <c r="BW96" s="169"/>
      <c r="BX96" s="169"/>
      <c r="BY96" s="169"/>
      <c r="BZ96" s="169"/>
      <c r="CA96" s="169"/>
      <c r="CB96" s="169"/>
      <c r="CC96" s="169"/>
      <c r="CD96" s="173"/>
      <c r="CE96" s="169"/>
      <c r="CF96" s="169"/>
      <c r="CG96" s="169"/>
      <c r="CH96" s="169"/>
      <c r="CI96" s="169"/>
      <c r="CJ96" s="169"/>
      <c r="CK96" s="169"/>
      <c r="CL96" s="169"/>
      <c r="CM96" s="169"/>
      <c r="CN96" s="169"/>
      <c r="CO96" s="169"/>
      <c r="CP96" s="169"/>
      <c r="CQ96" s="169"/>
      <c r="CR96" s="169"/>
      <c r="CS96" s="169"/>
      <c r="CT96" s="169"/>
      <c r="CU96" s="169"/>
      <c r="CV96" s="173"/>
    </row>
    <row r="97" spans="1:100" ht="25.5" customHeight="1">
      <c r="A97" s="56"/>
      <c r="B97" s="146"/>
      <c r="C97" s="146"/>
      <c r="D97" s="146"/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6"/>
      <c r="Q97" s="146"/>
      <c r="R97" s="146"/>
      <c r="S97" s="146"/>
      <c r="T97" s="146"/>
      <c r="U97" s="146"/>
      <c r="V97" s="146"/>
      <c r="W97" s="146"/>
      <c r="X97" s="146"/>
      <c r="Y97" s="146"/>
      <c r="Z97" s="146"/>
      <c r="AA97" s="146"/>
      <c r="AB97" s="146"/>
      <c r="AC97" s="146"/>
      <c r="AD97" s="146"/>
      <c r="AE97" s="146"/>
      <c r="AF97" s="146"/>
      <c r="AG97" s="146"/>
      <c r="AH97" s="146"/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  <c r="BI97" s="146"/>
      <c r="BJ97" s="147"/>
      <c r="BK97" s="147"/>
      <c r="BL97" s="147"/>
      <c r="BM97" s="147"/>
      <c r="BN97" s="147"/>
      <c r="BO97" s="147"/>
      <c r="BP97" s="146"/>
      <c r="BQ97" s="168"/>
      <c r="BR97" s="169"/>
      <c r="BS97" s="172"/>
      <c r="BT97" s="172"/>
      <c r="BU97" s="169"/>
      <c r="BV97" s="169"/>
      <c r="BW97" s="169"/>
      <c r="BX97" s="169"/>
      <c r="BY97" s="169"/>
      <c r="BZ97" s="169"/>
      <c r="CA97" s="169"/>
      <c r="CB97" s="169"/>
      <c r="CC97" s="169"/>
      <c r="CD97" s="173"/>
      <c r="CE97" s="169"/>
      <c r="CF97" s="169"/>
      <c r="CG97" s="169"/>
      <c r="CH97" s="169"/>
      <c r="CI97" s="169"/>
      <c r="CJ97" s="169"/>
      <c r="CK97" s="169"/>
      <c r="CL97" s="169"/>
      <c r="CM97" s="169"/>
      <c r="CN97" s="169"/>
      <c r="CO97" s="169"/>
      <c r="CP97" s="169"/>
      <c r="CQ97" s="169"/>
      <c r="CR97" s="169"/>
      <c r="CS97" s="169"/>
      <c r="CT97" s="169"/>
      <c r="CU97" s="169"/>
      <c r="CV97" s="173"/>
    </row>
    <row r="98" spans="1:100" ht="13" thickBot="1">
      <c r="A98" s="161"/>
      <c r="B98" s="162"/>
      <c r="C98" s="162"/>
      <c r="D98" s="162"/>
      <c r="E98" s="162"/>
      <c r="F98" s="162"/>
      <c r="G98" s="162"/>
      <c r="H98" s="162"/>
      <c r="I98" s="162"/>
      <c r="J98" s="162"/>
      <c r="K98" s="162"/>
      <c r="L98" s="162"/>
      <c r="M98" s="162"/>
      <c r="N98" s="162"/>
      <c r="O98" s="162"/>
      <c r="P98" s="162"/>
      <c r="Q98" s="162"/>
      <c r="R98" s="162"/>
      <c r="S98" s="162"/>
      <c r="T98" s="162"/>
      <c r="U98" s="162"/>
      <c r="V98" s="162"/>
      <c r="W98" s="162"/>
      <c r="X98" s="162"/>
      <c r="Y98" s="162"/>
      <c r="Z98" s="162"/>
      <c r="AA98" s="162"/>
      <c r="AB98" s="162"/>
      <c r="AC98" s="162"/>
      <c r="AD98" s="162"/>
      <c r="AE98" s="162"/>
      <c r="AF98" s="162"/>
      <c r="AG98" s="162"/>
      <c r="AH98" s="162"/>
      <c r="AI98" s="162"/>
      <c r="AJ98" s="162"/>
      <c r="AK98" s="162"/>
      <c r="AL98" s="162"/>
      <c r="AM98" s="162"/>
      <c r="AN98" s="162"/>
      <c r="AO98" s="162"/>
      <c r="AP98" s="162"/>
      <c r="AQ98" s="162"/>
      <c r="AR98" s="162"/>
      <c r="AS98" s="162"/>
      <c r="AT98" s="162"/>
      <c r="AU98" s="162"/>
      <c r="AV98" s="162"/>
      <c r="AW98" s="162"/>
      <c r="AX98" s="162"/>
      <c r="AY98" s="162"/>
      <c r="AZ98" s="162"/>
      <c r="BA98" s="162"/>
      <c r="BB98" s="162"/>
      <c r="BC98" s="162"/>
      <c r="BD98" s="162"/>
      <c r="BE98" s="162"/>
      <c r="BF98" s="162"/>
      <c r="BG98" s="162"/>
      <c r="BH98" s="162"/>
      <c r="BI98" s="162"/>
      <c r="BJ98" s="163"/>
      <c r="BK98" s="163"/>
      <c r="BL98" s="163"/>
      <c r="BM98" s="163"/>
      <c r="BN98" s="163"/>
      <c r="BO98" s="163"/>
      <c r="BP98" s="162"/>
      <c r="BQ98" s="177"/>
      <c r="BR98" s="186"/>
      <c r="BS98" s="186"/>
      <c r="BT98" s="186"/>
      <c r="BU98" s="186"/>
      <c r="BV98" s="186"/>
      <c r="BW98" s="186"/>
      <c r="BX98" s="186"/>
      <c r="BY98" s="186"/>
      <c r="BZ98" s="186"/>
      <c r="CA98" s="186"/>
      <c r="CB98" s="186"/>
      <c r="CC98" s="186"/>
      <c r="CD98" s="180"/>
      <c r="CE98" s="186"/>
      <c r="CF98" s="186"/>
      <c r="CG98" s="186"/>
      <c r="CH98" s="186"/>
      <c r="CI98" s="186"/>
      <c r="CJ98" s="186"/>
      <c r="CK98" s="186"/>
      <c r="CL98" s="186"/>
      <c r="CM98" s="186"/>
      <c r="CN98" s="186"/>
      <c r="CO98" s="186"/>
      <c r="CP98" s="186"/>
      <c r="CQ98" s="186"/>
      <c r="CR98" s="186"/>
      <c r="CS98" s="186"/>
      <c r="CT98" s="186"/>
      <c r="CU98" s="186"/>
      <c r="CV98" s="180"/>
    </row>
  </sheetData>
  <mergeCells count="13">
    <mergeCell ref="H2:BY2"/>
    <mergeCell ref="CP23:CU24"/>
    <mergeCell ref="CP26:CU27"/>
    <mergeCell ref="CP29:CU30"/>
    <mergeCell ref="CP32:CU33"/>
    <mergeCell ref="H3:BY3"/>
    <mergeCell ref="I4:BI4"/>
    <mergeCell ref="BK9:BK11"/>
    <mergeCell ref="BL9:BL11"/>
    <mergeCell ref="BM9:BM11"/>
    <mergeCell ref="BJ9:BJ11"/>
    <mergeCell ref="BN9:BN11"/>
    <mergeCell ref="BO9:BO11"/>
  </mergeCells>
  <phoneticPr fontId="2" type="noConversion"/>
  <conditionalFormatting sqref="CJ24:CK24">
    <cfRule type="expression" dxfId="18" priority="1" stopIfTrue="1">
      <formula>IF($CG34="",TRUE,FALSE)</formula>
    </cfRule>
  </conditionalFormatting>
  <conditionalFormatting sqref="BZ14:CA14">
    <cfRule type="expression" dxfId="17" priority="2" stopIfTrue="1">
      <formula>IF($BU$12="",TRUE,FALSE)</formula>
    </cfRule>
  </conditionalFormatting>
  <conditionalFormatting sqref="BZ15:CA15">
    <cfRule type="expression" dxfId="16" priority="3" stopIfTrue="1">
      <formula>IF($BU$17="",TRUE,FALSE)</formula>
    </cfRule>
  </conditionalFormatting>
  <conditionalFormatting sqref="BZ22:CA22">
    <cfRule type="expression" dxfId="15" priority="4" stopIfTrue="1">
      <formula>IF($BU$20="",TRUE,FALSE)</formula>
    </cfRule>
  </conditionalFormatting>
  <conditionalFormatting sqref="BZ23:CA23">
    <cfRule type="expression" dxfId="14" priority="5" stopIfTrue="1">
      <formula>IF($BU$25="",TRUE,FALSE)</formula>
    </cfRule>
  </conditionalFormatting>
  <conditionalFormatting sqref="BZ30:CA30">
    <cfRule type="expression" dxfId="13" priority="6" stopIfTrue="1">
      <formula>IF($BU$29="",TRUE,FALSE)</formula>
    </cfRule>
  </conditionalFormatting>
  <conditionalFormatting sqref="BZ31:CA31">
    <cfRule type="expression" dxfId="12" priority="7" stopIfTrue="1">
      <formula>IF($BU$33="",TRUE,FALSE)</formula>
    </cfRule>
  </conditionalFormatting>
  <conditionalFormatting sqref="BZ38:CA38">
    <cfRule type="expression" dxfId="11" priority="8" stopIfTrue="1">
      <formula>IF($BU$37="",TRUE,FALSE)</formula>
    </cfRule>
  </conditionalFormatting>
  <conditionalFormatting sqref="BZ39:CA39">
    <cfRule type="expression" dxfId="10" priority="9" stopIfTrue="1">
      <formula>IF($BU$41="",TRUE,FALSE)</formula>
    </cfRule>
  </conditionalFormatting>
  <conditionalFormatting sqref="CE18:CF18">
    <cfRule type="expression" dxfId="9" priority="10" stopIfTrue="1">
      <formula>IF($CB$15="",TRUE,FALSE)</formula>
    </cfRule>
  </conditionalFormatting>
  <conditionalFormatting sqref="CE19:CF19">
    <cfRule type="expression" dxfId="8" priority="11" stopIfTrue="1">
      <formula>IF($CB$22="",TRUE,FALSE)</formula>
    </cfRule>
  </conditionalFormatting>
  <conditionalFormatting sqref="CE35:CF35">
    <cfRule type="expression" dxfId="7" priority="12" stopIfTrue="1">
      <formula>IF($CB$39="",TRUE,FALSE)</formula>
    </cfRule>
  </conditionalFormatting>
  <conditionalFormatting sqref="CE34:CF34">
    <cfRule type="expression" dxfId="6" priority="13" stopIfTrue="1">
      <formula>IF($CB$31="",TRUE,FALSE)</formula>
    </cfRule>
  </conditionalFormatting>
  <conditionalFormatting sqref="CJ23:CK23 CJ29:CK29">
    <cfRule type="expression" dxfId="5" priority="14" stopIfTrue="1">
      <formula>IF($CG$18="",TRUE,FALSE)</formula>
    </cfRule>
  </conditionalFormatting>
  <conditionalFormatting sqref="CJ30:CK30">
    <cfRule type="expression" dxfId="4" priority="15" stopIfTrue="1">
      <formula>IF($CG$34="",TRUE,FALSE)</formula>
    </cfRule>
  </conditionalFormatting>
  <conditionalFormatting sqref="CP23:CU24">
    <cfRule type="expression" dxfId="3" priority="16" stopIfTrue="1">
      <formula>IF($CL$23="",TRUE,FALSE)</formula>
    </cfRule>
  </conditionalFormatting>
  <conditionalFormatting sqref="CP26:CU27">
    <cfRule type="expression" dxfId="2" priority="17" stopIfTrue="1">
      <formula>IF($CL$24="",TRUE,FALSE)</formula>
    </cfRule>
  </conditionalFormatting>
  <conditionalFormatting sqref="CP29:CU30">
    <cfRule type="expression" dxfId="1" priority="18" stopIfTrue="1">
      <formula>IF($CL$29="",TRUE,FALSE)</formula>
    </cfRule>
  </conditionalFormatting>
  <conditionalFormatting sqref="CP32:CU33">
    <cfRule type="expression" dxfId="0" priority="19" stopIfTrue="1">
      <formula>IF($CL$29="",TRUE,FALSE)</formula>
    </cfRule>
  </conditionalFormatting>
  <pageMargins left="0.32" right="0.15748031496062992" top="0.27559055118110237" bottom="0.52" header="0.19685039370078741" footer="0.21"/>
  <pageSetup paperSize="9" scale="35" orientation="landscape"/>
  <headerFooter alignWithMargins="0">
    <oddFooter>&amp;R&amp;8www.podlech.ch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Tipper</vt:lpstr>
    </vt:vector>
  </TitlesOfParts>
  <Company>Swiss Life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Podlech</dc:creator>
  <cp:lastModifiedBy>Simon Büttler</cp:lastModifiedBy>
  <cp:lastPrinted>2010-06-08T12:10:25Z</cp:lastPrinted>
  <dcterms:created xsi:type="dcterms:W3CDTF">2005-12-12T07:43:01Z</dcterms:created>
  <dcterms:modified xsi:type="dcterms:W3CDTF">2014-05-04T23:09:13Z</dcterms:modified>
</cp:coreProperties>
</file>